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6 год\"/>
    </mc:Choice>
  </mc:AlternateContent>
  <xr:revisionPtr revIDLastSave="0" documentId="13_ncr:1_{1B0CFF9B-5E05-436F-8792-B464FD57E845}" xr6:coauthVersionLast="47" xr6:coauthVersionMax="47" xr10:uidLastSave="{00000000-0000-0000-0000-000000000000}"/>
  <bookViews>
    <workbookView xWindow="-120" yWindow="-120" windowWidth="29040" windowHeight="15840" tabRatio="229" xr2:uid="{00000000-000D-0000-FFFF-FFFF00000000}"/>
  </bookViews>
  <sheets>
    <sheet name="TDSheet" sheetId="1" r:id="rId1"/>
  </sheets>
  <definedNames>
    <definedName name="_xlnm._FilterDatabase" localSheetId="0" hidden="1">TDSheet!$A$1:$AN$14</definedName>
  </definedNames>
  <calcPr calcId="191029"/>
</workbook>
</file>

<file path=xl/calcChain.xml><?xml version="1.0" encoding="utf-8"?>
<calcChain xmlns="http://schemas.openxmlformats.org/spreadsheetml/2006/main">
  <c r="BG5" i="1" l="1"/>
  <c r="AW5" i="1"/>
  <c r="AX5" i="1" s="1"/>
  <c r="BG8" i="1"/>
  <c r="BG7" i="1"/>
  <c r="BH7" i="1" s="1"/>
  <c r="BG6" i="1"/>
  <c r="BH6" i="1" s="1"/>
  <c r="S6" i="1"/>
  <c r="BF8" i="1"/>
  <c r="BE8" i="1"/>
  <c r="BD8" i="1"/>
  <c r="BC8" i="1"/>
  <c r="BB8" i="1"/>
  <c r="BA8" i="1"/>
  <c r="AZ8" i="1"/>
  <c r="AY8" i="1"/>
  <c r="AW6" i="1"/>
  <c r="AW7" i="1"/>
  <c r="AX7" i="1" s="1"/>
  <c r="AM5" i="1"/>
  <c r="AN5" i="1"/>
  <c r="AV8" i="1"/>
  <c r="AU8" i="1"/>
  <c r="AT8" i="1"/>
  <c r="AS8" i="1"/>
  <c r="AR8" i="1"/>
  <c r="AQ8" i="1"/>
  <c r="AP8" i="1"/>
  <c r="AO8" i="1"/>
  <c r="AX6" i="1"/>
  <c r="H8" i="1"/>
  <c r="AM7" i="1"/>
  <c r="AM6" i="1"/>
  <c r="AN6" i="1" s="1"/>
  <c r="AD6" i="1"/>
  <c r="AD5" i="1"/>
  <c r="AC6" i="1"/>
  <c r="AC7" i="1"/>
  <c r="AC5" i="1"/>
  <c r="T6" i="1"/>
  <c r="S7" i="1"/>
  <c r="T7" i="1" s="1"/>
  <c r="AD7" i="1" s="1"/>
  <c r="T5" i="1"/>
  <c r="S5" i="1"/>
  <c r="H5" i="1"/>
  <c r="K8" i="1"/>
  <c r="L8" i="1"/>
  <c r="M8" i="1"/>
  <c r="N8" i="1"/>
  <c r="O8" i="1"/>
  <c r="P8" i="1"/>
  <c r="R8" i="1"/>
  <c r="U8" i="1"/>
  <c r="V8" i="1"/>
  <c r="W8" i="1"/>
  <c r="X8" i="1"/>
  <c r="Y8" i="1"/>
  <c r="Z8" i="1"/>
  <c r="AA8" i="1"/>
  <c r="AB8" i="1"/>
  <c r="AE8" i="1"/>
  <c r="AF8" i="1"/>
  <c r="AG8" i="1"/>
  <c r="AH8" i="1"/>
  <c r="AI8" i="1"/>
  <c r="AJ8" i="1"/>
  <c r="AK8" i="1"/>
  <c r="AL8" i="1"/>
  <c r="I8" i="1"/>
  <c r="G8" i="1"/>
  <c r="J6" i="1"/>
  <c r="J7" i="1"/>
  <c r="J5" i="1"/>
  <c r="AX8" i="1" l="1"/>
  <c r="BH5" i="1"/>
  <c r="BH8" i="1" s="1"/>
  <c r="AW8" i="1"/>
  <c r="AN7" i="1"/>
  <c r="AN8" i="1" s="1"/>
  <c r="AM8" i="1"/>
  <c r="AD8" i="1"/>
  <c r="AC8" i="1"/>
  <c r="T8" i="1"/>
  <c r="S8" i="1"/>
  <c r="J8" i="1"/>
</calcChain>
</file>

<file path=xl/sharedStrings.xml><?xml version="1.0" encoding="utf-8"?>
<sst xmlns="http://schemas.openxmlformats.org/spreadsheetml/2006/main" count="73" uniqueCount="46">
  <si>
    <t>№ п/п</t>
  </si>
  <si>
    <t>Наименование объекта основных средств</t>
  </si>
  <si>
    <t>Инвентарный номер</t>
  </si>
  <si>
    <t>Дата принятия к бухгалтерскому учету</t>
  </si>
  <si>
    <t>СПИ принятый в  БУ, мес</t>
  </si>
  <si>
    <t>Первоначальная (балансовая) стоимость основного средства, руб.</t>
  </si>
  <si>
    <t xml:space="preserve">Приобретение </t>
  </si>
  <si>
    <t>Технологическое присоединение</t>
  </si>
  <si>
    <t>Реконструкция,  Модернизация</t>
  </si>
  <si>
    <t>Прочее</t>
  </si>
  <si>
    <t>ИТОГО:</t>
  </si>
  <si>
    <t>Остаточная стоимость по состоянию на  01.01.2022, руб.</t>
  </si>
  <si>
    <t xml:space="preserve">Переоценка </t>
  </si>
  <si>
    <t xml:space="preserve">Пояснеиие по прочим увеличениям стоимости ОС </t>
  </si>
  <si>
    <t>Начисленная амортизация за 2022 , руб.</t>
  </si>
  <si>
    <t>Сумма начисленной  амортизации по состоянию на 01.01.2022, руб</t>
  </si>
  <si>
    <t>Ремонт основных средств</t>
  </si>
  <si>
    <t>Остаточная стоимость ОС по состоянию на 01.01.2023, руб.</t>
  </si>
  <si>
    <t xml:space="preserve"> Увеличения стоимости основных средств факт 2022 год, руб. </t>
  </si>
  <si>
    <t>Выбытие ОС факт 2022 год, руб.</t>
  </si>
  <si>
    <t>КТП-1295*</t>
  </si>
  <si>
    <t>КТП-1295 капитальный ремонт (1 раз в 6 лет)*</t>
  </si>
  <si>
    <t>КТП-1295 модернизация*</t>
  </si>
  <si>
    <t>2500325/1</t>
  </si>
  <si>
    <t>* пример заполнения</t>
  </si>
  <si>
    <t>2500325/2</t>
  </si>
  <si>
    <t>При вводе в эксплуатацию ОС (приобретение, технологическое приоединение, реконструкция и модернизация, переоценка, ремонт и прочее) наименование объекта указывается отдельной строкой</t>
  </si>
  <si>
    <t>Планово-предупредительный ремонт основных средств</t>
  </si>
  <si>
    <t>Увеличение стоимости основных средств факт 2023 год, руб.</t>
  </si>
  <si>
    <t>Выбытие ОС факт 2023 год, руб.</t>
  </si>
  <si>
    <t>Начисленная амортизация за 2023 , руб.</t>
  </si>
  <si>
    <t>Остаточная стоимость ОС по состоянию на 01.01.2024, руб.</t>
  </si>
  <si>
    <t>Прогноз Увеличение стоимости основных средств в 2024 году, руб.</t>
  </si>
  <si>
    <t>Прогноз Выбытие ОС в 2024 году, руб.</t>
  </si>
  <si>
    <t>Прогноз Амортизация за 2024 год, руб.</t>
  </si>
  <si>
    <t>Прогоноз Остаточная стоимость по состоянию на  01.01.2025, руб.</t>
  </si>
  <si>
    <t>План Увеличение стоимости основных средств в 2025 году, руб.</t>
  </si>
  <si>
    <t>План Выбытие ОС в 2025 году, руб.</t>
  </si>
  <si>
    <t>План Амортизация за 2025 год, руб.</t>
  </si>
  <si>
    <t>План Остаточная стоимость по состоянию на  01.01.2026, руб.</t>
  </si>
  <si>
    <t>План Увеличение стоимости основных средств в 2026 году, руб.</t>
  </si>
  <si>
    <t>План Выбытие ОС в 2026 году, руб.</t>
  </si>
  <si>
    <t>План Амортизация за 2026 год, руб.</t>
  </si>
  <si>
    <t>План Остаточная стоимость по состоянию на  01.01.2027, руб.</t>
  </si>
  <si>
    <t>РСТ (Макс СПИ до 01.01.2025, мин СПИ после 01.01.2025), мес</t>
  </si>
  <si>
    <t>Начисленная  амортизация за 2021 год,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</si>
</sst>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8">
    <font>
      <sz val="8"/>
      <name val="Arial"/>
      <charset val="13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164" fontId="4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2" fillId="0" borderId="1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4" fontId="1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H10"/>
  <sheetViews>
    <sheetView tabSelected="1" zoomScale="75" zoomScaleNormal="75" workbookViewId="0">
      <pane xSplit="12465" ySplit="2970" topLeftCell="AS3" activePane="bottomRight"/>
      <selection pane="topRight" activeCell="J1" sqref="J1"/>
      <selection pane="bottomLeft" activeCell="A3" sqref="A3"/>
      <selection pane="bottomRight" activeCell="BG12" sqref="BG12"/>
    </sheetView>
  </sheetViews>
  <sheetFormatPr defaultColWidth="10.5" defaultRowHeight="11.45" customHeight="1"/>
  <cols>
    <col min="1" max="1" width="7.83203125" style="3" customWidth="1"/>
    <col min="2" max="2" width="56" style="2" customWidth="1"/>
    <col min="3" max="3" width="15.83203125" style="4" customWidth="1"/>
    <col min="4" max="4" width="12.83203125" style="2" customWidth="1"/>
    <col min="5" max="5" width="15.33203125" style="4" customWidth="1"/>
    <col min="6" max="6" width="16.33203125" style="4" customWidth="1"/>
    <col min="7" max="8" width="19.33203125" style="5" customWidth="1"/>
    <col min="9" max="9" width="18.5" style="5" customWidth="1"/>
    <col min="10" max="10" width="20" style="5" customWidth="1"/>
    <col min="11" max="11" width="16.83203125" style="20" customWidth="1"/>
    <col min="12" max="12" width="18.1640625" style="20" customWidth="1"/>
    <col min="13" max="14" width="16.33203125" style="20" customWidth="1"/>
    <col min="15" max="15" width="18.1640625" style="20" customWidth="1"/>
    <col min="16" max="16" width="14.5" style="20" customWidth="1"/>
    <col min="17" max="17" width="16" style="20" customWidth="1"/>
    <col min="18" max="18" width="15.33203125" style="20" customWidth="1"/>
    <col min="19" max="19" width="16.6640625" style="17" customWidth="1"/>
    <col min="20" max="20" width="20.1640625" style="17" customWidth="1"/>
    <col min="21" max="21" width="16.1640625" style="17" customWidth="1"/>
    <col min="22" max="22" width="18.5" style="17" customWidth="1"/>
    <col min="23" max="23" width="17.33203125" style="17" customWidth="1"/>
    <col min="24" max="24" width="14.33203125" style="17" customWidth="1"/>
    <col min="25" max="25" width="17.1640625" style="17" customWidth="1"/>
    <col min="26" max="26" width="14.83203125" style="17" customWidth="1"/>
    <col min="27" max="27" width="16" style="17" customWidth="1"/>
    <col min="28" max="28" width="16.5" style="17" customWidth="1"/>
    <col min="29" max="29" width="18" style="17" customWidth="1"/>
    <col min="30" max="30" width="16" style="17" customWidth="1"/>
    <col min="31" max="31" width="15.33203125" style="17" customWidth="1"/>
    <col min="32" max="32" width="19.5" style="17" customWidth="1"/>
    <col min="33" max="33" width="17.5" style="17" customWidth="1"/>
    <col min="34" max="34" width="14.1640625" style="17" customWidth="1"/>
    <col min="35" max="35" width="17.1640625" style="17" customWidth="1"/>
    <col min="36" max="36" width="16.1640625" style="17" customWidth="1"/>
    <col min="37" max="37" width="16.5" style="17" customWidth="1"/>
    <col min="38" max="38" width="18.33203125" style="17" customWidth="1"/>
    <col min="39" max="40" width="18.5" style="17" customWidth="1"/>
    <col min="41" max="41" width="15.33203125" style="17" customWidth="1"/>
    <col min="42" max="42" width="19.5" style="17" customWidth="1"/>
    <col min="43" max="43" width="17.5" style="17" customWidth="1"/>
    <col min="44" max="44" width="14.1640625" style="17" customWidth="1"/>
    <col min="45" max="45" width="17.1640625" style="17" customWidth="1"/>
    <col min="46" max="46" width="16.1640625" style="17" customWidth="1"/>
    <col min="47" max="47" width="16.5" style="17" customWidth="1"/>
    <col min="48" max="48" width="18.33203125" style="17" customWidth="1"/>
    <col min="49" max="50" width="18.5" style="17" customWidth="1"/>
    <col min="51" max="51" width="13.1640625" style="1" customWidth="1"/>
    <col min="52" max="52" width="12.83203125" style="1" customWidth="1"/>
    <col min="53" max="53" width="13.1640625" style="1" customWidth="1"/>
    <col min="54" max="54" width="11.1640625" style="1" customWidth="1"/>
    <col min="55" max="55" width="11.33203125" style="1" customWidth="1"/>
    <col min="56" max="56" width="10.5" style="1"/>
    <col min="57" max="58" width="14.6640625" style="6" customWidth="1"/>
    <col min="59" max="59" width="17.5" style="6" customWidth="1"/>
    <col min="60" max="60" width="17" style="6" customWidth="1"/>
    <col min="61" max="16384" width="10.5" style="6"/>
  </cols>
  <sheetData>
    <row r="1" spans="1:60" ht="30" customHeight="1">
      <c r="A1" s="7"/>
      <c r="B1" s="1"/>
      <c r="D1" s="4"/>
      <c r="K1" s="5"/>
      <c r="L1" s="5"/>
      <c r="M1" s="5"/>
      <c r="N1" s="5"/>
      <c r="O1" s="5"/>
      <c r="P1" s="5"/>
      <c r="Q1" s="5"/>
      <c r="R1" s="17"/>
    </row>
    <row r="2" spans="1:60" ht="21.75" customHeight="1">
      <c r="A2" s="7"/>
      <c r="B2" s="1"/>
      <c r="D2" s="4"/>
      <c r="K2" s="5"/>
      <c r="L2" s="5"/>
      <c r="M2" s="5"/>
      <c r="N2" s="5"/>
      <c r="O2" s="5"/>
      <c r="P2" s="5"/>
      <c r="Q2" s="5"/>
      <c r="R2" s="17"/>
    </row>
    <row r="3" spans="1:60" ht="41.25" customHeight="1">
      <c r="A3" s="31" t="s">
        <v>0</v>
      </c>
      <c r="B3" s="31" t="s">
        <v>1</v>
      </c>
      <c r="C3" s="32" t="s">
        <v>2</v>
      </c>
      <c r="D3" s="32" t="s">
        <v>3</v>
      </c>
      <c r="E3" s="31" t="s">
        <v>4</v>
      </c>
      <c r="F3" s="34" t="s">
        <v>44</v>
      </c>
      <c r="G3" s="24" t="s">
        <v>5</v>
      </c>
      <c r="H3" s="24" t="s">
        <v>45</v>
      </c>
      <c r="I3" s="24" t="s">
        <v>15</v>
      </c>
      <c r="J3" s="24" t="s">
        <v>11</v>
      </c>
      <c r="K3" s="36" t="s">
        <v>18</v>
      </c>
      <c r="L3" s="37"/>
      <c r="M3" s="37"/>
      <c r="N3" s="37"/>
      <c r="O3" s="37"/>
      <c r="P3" s="37"/>
      <c r="Q3" s="38"/>
      <c r="R3" s="24" t="s">
        <v>19</v>
      </c>
      <c r="S3" s="25" t="s">
        <v>14</v>
      </c>
      <c r="T3" s="25" t="s">
        <v>17</v>
      </c>
      <c r="U3" s="24" t="s">
        <v>28</v>
      </c>
      <c r="V3" s="24"/>
      <c r="W3" s="24"/>
      <c r="X3" s="24"/>
      <c r="Y3" s="24"/>
      <c r="Z3" s="24"/>
      <c r="AA3" s="24"/>
      <c r="AB3" s="24" t="s">
        <v>29</v>
      </c>
      <c r="AC3" s="25" t="s">
        <v>30</v>
      </c>
      <c r="AD3" s="25" t="s">
        <v>31</v>
      </c>
      <c r="AE3" s="24" t="s">
        <v>32</v>
      </c>
      <c r="AF3" s="24"/>
      <c r="AG3" s="24"/>
      <c r="AH3" s="24"/>
      <c r="AI3" s="24"/>
      <c r="AJ3" s="24"/>
      <c r="AK3" s="24"/>
      <c r="AL3" s="24" t="s">
        <v>33</v>
      </c>
      <c r="AM3" s="25" t="s">
        <v>34</v>
      </c>
      <c r="AN3" s="24" t="s">
        <v>35</v>
      </c>
      <c r="AO3" s="24" t="s">
        <v>36</v>
      </c>
      <c r="AP3" s="24"/>
      <c r="AQ3" s="24"/>
      <c r="AR3" s="24"/>
      <c r="AS3" s="24"/>
      <c r="AT3" s="24"/>
      <c r="AU3" s="24"/>
      <c r="AV3" s="24" t="s">
        <v>37</v>
      </c>
      <c r="AW3" s="25" t="s">
        <v>38</v>
      </c>
      <c r="AX3" s="24" t="s">
        <v>39</v>
      </c>
      <c r="AY3" s="24" t="s">
        <v>40</v>
      </c>
      <c r="AZ3" s="24"/>
      <c r="BA3" s="24"/>
      <c r="BB3" s="24"/>
      <c r="BC3" s="24"/>
      <c r="BD3" s="24"/>
      <c r="BE3" s="24"/>
      <c r="BF3" s="24" t="s">
        <v>41</v>
      </c>
      <c r="BG3" s="25" t="s">
        <v>42</v>
      </c>
      <c r="BH3" s="24" t="s">
        <v>43</v>
      </c>
    </row>
    <row r="4" spans="1:60" ht="73.5" customHeight="1">
      <c r="A4" s="32"/>
      <c r="B4" s="32"/>
      <c r="C4" s="33"/>
      <c r="D4" s="33"/>
      <c r="E4" s="32"/>
      <c r="F4" s="35"/>
      <c r="G4" s="25"/>
      <c r="H4" s="24"/>
      <c r="I4" s="24"/>
      <c r="J4" s="24"/>
      <c r="K4" s="13" t="s">
        <v>6</v>
      </c>
      <c r="L4" s="13" t="s">
        <v>7</v>
      </c>
      <c r="M4" s="13" t="s">
        <v>8</v>
      </c>
      <c r="N4" s="13" t="s">
        <v>12</v>
      </c>
      <c r="O4" s="13" t="s">
        <v>27</v>
      </c>
      <c r="P4" s="13" t="s">
        <v>9</v>
      </c>
      <c r="Q4" s="13" t="s">
        <v>13</v>
      </c>
      <c r="R4" s="24"/>
      <c r="S4" s="26"/>
      <c r="T4" s="26"/>
      <c r="U4" s="13" t="s">
        <v>6</v>
      </c>
      <c r="V4" s="13" t="s">
        <v>7</v>
      </c>
      <c r="W4" s="13" t="s">
        <v>8</v>
      </c>
      <c r="X4" s="13" t="s">
        <v>12</v>
      </c>
      <c r="Y4" s="13" t="s">
        <v>16</v>
      </c>
      <c r="Z4" s="13" t="s">
        <v>9</v>
      </c>
      <c r="AA4" s="13" t="s">
        <v>13</v>
      </c>
      <c r="AB4" s="24"/>
      <c r="AC4" s="26"/>
      <c r="AD4" s="26"/>
      <c r="AE4" s="13" t="s">
        <v>6</v>
      </c>
      <c r="AF4" s="13" t="s">
        <v>7</v>
      </c>
      <c r="AG4" s="13" t="s">
        <v>8</v>
      </c>
      <c r="AH4" s="13" t="s">
        <v>12</v>
      </c>
      <c r="AI4" s="13" t="s">
        <v>16</v>
      </c>
      <c r="AJ4" s="13" t="s">
        <v>9</v>
      </c>
      <c r="AK4" s="13" t="s">
        <v>13</v>
      </c>
      <c r="AL4" s="24"/>
      <c r="AM4" s="26"/>
      <c r="AN4" s="24"/>
      <c r="AO4" s="13" t="s">
        <v>6</v>
      </c>
      <c r="AP4" s="13" t="s">
        <v>7</v>
      </c>
      <c r="AQ4" s="13" t="s">
        <v>8</v>
      </c>
      <c r="AR4" s="13" t="s">
        <v>12</v>
      </c>
      <c r="AS4" s="13" t="s">
        <v>16</v>
      </c>
      <c r="AT4" s="13" t="s">
        <v>9</v>
      </c>
      <c r="AU4" s="13" t="s">
        <v>13</v>
      </c>
      <c r="AV4" s="24"/>
      <c r="AW4" s="26"/>
      <c r="AX4" s="24"/>
      <c r="AY4" s="13" t="s">
        <v>6</v>
      </c>
      <c r="AZ4" s="13" t="s">
        <v>7</v>
      </c>
      <c r="BA4" s="13" t="s">
        <v>8</v>
      </c>
      <c r="BB4" s="13" t="s">
        <v>12</v>
      </c>
      <c r="BC4" s="13" t="s">
        <v>16</v>
      </c>
      <c r="BD4" s="13" t="s">
        <v>9</v>
      </c>
      <c r="BE4" s="13" t="s">
        <v>13</v>
      </c>
      <c r="BF4" s="24"/>
      <c r="BG4" s="26"/>
      <c r="BH4" s="24"/>
    </row>
    <row r="5" spans="1:60" ht="20.25" customHeight="1">
      <c r="A5" s="14">
        <v>1</v>
      </c>
      <c r="B5" s="14" t="s">
        <v>20</v>
      </c>
      <c r="C5" s="14">
        <v>2500325</v>
      </c>
      <c r="D5" s="21">
        <v>43646</v>
      </c>
      <c r="E5" s="14">
        <v>180</v>
      </c>
      <c r="F5" s="15">
        <v>240</v>
      </c>
      <c r="G5" s="16">
        <v>850000</v>
      </c>
      <c r="H5" s="16">
        <f>G5/E5*12</f>
        <v>56666.666666666672</v>
      </c>
      <c r="I5" s="16">
        <v>193611.11</v>
      </c>
      <c r="J5" s="16">
        <f>G5-I5</f>
        <v>656388.89</v>
      </c>
      <c r="K5" s="16"/>
      <c r="L5" s="16"/>
      <c r="M5" s="16"/>
      <c r="N5" s="16"/>
      <c r="O5" s="16"/>
      <c r="P5" s="16"/>
      <c r="Q5" s="18"/>
      <c r="R5" s="16"/>
      <c r="S5" s="19">
        <f>(G5+K5+L5+M5+N5+O5+P5-R5)/E5*12</f>
        <v>56666.666666666672</v>
      </c>
      <c r="T5" s="19">
        <f>J5+K5+L5+M5+N5+O5+P5-R5-S5</f>
        <v>599722.22333333339</v>
      </c>
      <c r="U5" s="16"/>
      <c r="V5" s="16"/>
      <c r="W5" s="16"/>
      <c r="X5" s="16"/>
      <c r="Y5" s="16"/>
      <c r="Z5" s="16"/>
      <c r="AA5" s="16"/>
      <c r="AB5" s="16"/>
      <c r="AC5" s="19">
        <f>(G5+(K5+L5+M5+N5+O5+P5-R5)+(U5+V5+W5+X5+Y5+Z5-AB5))/E5*12</f>
        <v>56666.666666666672</v>
      </c>
      <c r="AD5" s="19">
        <f>T5+U5+V5+W5+X5+Y5+Z5-AB5-AC5</f>
        <v>543055.55666666676</v>
      </c>
      <c r="AE5" s="16"/>
      <c r="AF5" s="16"/>
      <c r="AG5" s="16"/>
      <c r="AH5" s="16"/>
      <c r="AI5" s="16"/>
      <c r="AJ5" s="16"/>
      <c r="AK5" s="16"/>
      <c r="AL5" s="16"/>
      <c r="AM5" s="19">
        <f>(G5+(K5+L5+M5+N5+O5+P5-R5)+(U5+V5+W5+X5+Y5+Z5-AB5)+(AE5+AF5+AG5+AH5+AI5+AJ5-AL5))/E5*12</f>
        <v>56666.666666666672</v>
      </c>
      <c r="AN5" s="16">
        <f>AD5+AE5+AF5+AG5+AH5+AI5+AJ5-AL5-AM5</f>
        <v>486388.89000000007</v>
      </c>
      <c r="AO5" s="16"/>
      <c r="AP5" s="16"/>
      <c r="AQ5" s="16"/>
      <c r="AR5" s="16"/>
      <c r="AS5" s="16"/>
      <c r="AT5" s="16"/>
      <c r="AU5" s="16"/>
      <c r="AV5" s="16"/>
      <c r="AW5" s="19">
        <f>(G5+(K5+L5+M5+N5+O5+P5-R5)+(U5+V5+W5+X5+Y5+Z5-AB5)+(AE5+AF5+AG5+AH5+AI5+AJ5-AL5)+(AO5+AP5+AQ5+AR5+AS5+AT5-AV5)+(AY5+AZ5+BA5+BB5+BC5+BD5-BF5))/F5*12</f>
        <v>42500</v>
      </c>
      <c r="AX5" s="16">
        <f>AN5+AO5+AP5+AQ5+AR5+AS5+AT5-AV5-AW5</f>
        <v>443888.89000000007</v>
      </c>
      <c r="AY5" s="16"/>
      <c r="AZ5" s="16"/>
      <c r="BA5" s="16"/>
      <c r="BB5" s="16"/>
      <c r="BC5" s="16"/>
      <c r="BD5" s="16"/>
      <c r="BE5" s="16"/>
      <c r="BF5" s="16"/>
      <c r="BG5" s="39" t="e">
        <f>(G5+(U5+V5+W5+X5+Y5+Z5-AB5)+(AE5+AF5+AG5+AH5+AI5+AJ5-AL5)+(AO5+AP5+AQ5+AR5+AS5+AT5-AV5)+(AY5+AZ5+BA5+BB5+BC5+BD5-BF5))/P5*12</f>
        <v>#DIV/0!</v>
      </c>
      <c r="BH5" s="40" t="e">
        <f>AX5+AY5+AZ5+BA5+BB5+BC5+BD5-BF5-BG5</f>
        <v>#DIV/0!</v>
      </c>
    </row>
    <row r="6" spans="1:60" ht="20.25" customHeight="1">
      <c r="A6" s="14">
        <v>2</v>
      </c>
      <c r="B6" s="14" t="s">
        <v>21</v>
      </c>
      <c r="C6" s="14" t="s">
        <v>23</v>
      </c>
      <c r="D6" s="21">
        <v>44895</v>
      </c>
      <c r="E6" s="14">
        <v>72</v>
      </c>
      <c r="F6" s="15">
        <v>72</v>
      </c>
      <c r="G6" s="16"/>
      <c r="H6" s="16"/>
      <c r="I6" s="16"/>
      <c r="J6" s="16">
        <f t="shared" ref="J6:J7" si="0">G6-I6</f>
        <v>0</v>
      </c>
      <c r="K6" s="16"/>
      <c r="L6" s="16"/>
      <c r="M6" s="16"/>
      <c r="N6" s="16"/>
      <c r="O6" s="16">
        <v>120000</v>
      </c>
      <c r="P6" s="16"/>
      <c r="Q6" s="18"/>
      <c r="R6" s="16"/>
      <c r="S6" s="19">
        <f>(G6+K6+L6+M6+N6+O6+P6-R6)/E6*12</f>
        <v>20000</v>
      </c>
      <c r="T6" s="19">
        <f t="shared" ref="T6:T7" si="1">J6+K6+L6+M6+N6+O6+P6-R6-S6</f>
        <v>100000</v>
      </c>
      <c r="U6" s="16"/>
      <c r="V6" s="16"/>
      <c r="W6" s="16"/>
      <c r="X6" s="16"/>
      <c r="Y6" s="16"/>
      <c r="Z6" s="16"/>
      <c r="AA6" s="16"/>
      <c r="AB6" s="16"/>
      <c r="AC6" s="19">
        <f t="shared" ref="AC6:AC7" si="2">(G6+(K6+L6+M6+N6+O6+P6-R6)+(U6+V6+W6+X6+Y6+Z6-AB6))/E6*12</f>
        <v>20000</v>
      </c>
      <c r="AD6" s="19">
        <f t="shared" ref="AD6:AD7" si="3">T6+U6+V6+W6+X6+Y6+Z6-AB6-AC6</f>
        <v>80000</v>
      </c>
      <c r="AE6" s="16"/>
      <c r="AF6" s="16"/>
      <c r="AG6" s="16"/>
      <c r="AH6" s="16"/>
      <c r="AI6" s="16"/>
      <c r="AJ6" s="16"/>
      <c r="AK6" s="16"/>
      <c r="AL6" s="16"/>
      <c r="AM6" s="19">
        <f t="shared" ref="AM6" si="4">(G6+(K6+L6+M6+N6+O6+P6-R6)+(U6+V6+W6+X6+Y6+Z6-AB6)+(AE6+AF6+AG6+AH6+AI6+AJ6-AL6))/E6*12</f>
        <v>20000</v>
      </c>
      <c r="AN6" s="16">
        <f t="shared" ref="AN6:AN7" si="5">AD6+AE6+AF6+AG6+AH6+AI6+AJ6-AL6-AM6</f>
        <v>60000</v>
      </c>
      <c r="AO6" s="16"/>
      <c r="AP6" s="16"/>
      <c r="AQ6" s="16"/>
      <c r="AR6" s="16"/>
      <c r="AS6" s="16"/>
      <c r="AT6" s="16"/>
      <c r="AU6" s="16"/>
      <c r="AV6" s="16"/>
      <c r="AW6" s="19">
        <f t="shared" ref="AW6:AW7" si="6">(G6+(K6+L6+M6+N6+O6+P6-R6)+(U6+V6+W6+X6+Y6+Z6-AB6)+(AE6+AF6+AG6+AH6+AI6+AJ6-AL6)+(AO6+AP6+AQ6+AR6+AS6+AT6-AV6))/F6*12</f>
        <v>20000</v>
      </c>
      <c r="AX6" s="16">
        <f t="shared" ref="AX6:AX7" si="7">AN6+AO6+AP6+AQ6+AR6+AS6+AT6-AV6-AW6</f>
        <v>40000</v>
      </c>
      <c r="AY6" s="16"/>
      <c r="AZ6" s="16"/>
      <c r="BA6" s="16"/>
      <c r="BB6" s="16"/>
      <c r="BC6" s="16"/>
      <c r="BD6" s="16"/>
      <c r="BE6" s="16"/>
      <c r="BF6" s="16"/>
      <c r="BG6" s="39" t="e">
        <f t="shared" ref="BG6:BG7" si="8">(Q6+(U6+V6+W6+X6+Y6+Z6-AB6)+(AE6+AF6+AG6+AH6+AI6+AJ6-AL6)+(AO6+AP6+AQ6+AR6+AS6+AT6-AV6)+(AY6+AZ6+BA6+BB6+BC6+BD6-BF6))/P6*12</f>
        <v>#DIV/0!</v>
      </c>
      <c r="BH6" s="40" t="e">
        <f t="shared" ref="BH6:BH7" si="9">AX6+AY6+AZ6+BA6+BB6+BC6+BD6-BF6-BG6</f>
        <v>#DIV/0!</v>
      </c>
    </row>
    <row r="7" spans="1:60" ht="20.25" customHeight="1">
      <c r="A7" s="14">
        <v>3</v>
      </c>
      <c r="B7" s="14" t="s">
        <v>22</v>
      </c>
      <c r="C7" s="14" t="s">
        <v>25</v>
      </c>
      <c r="D7" s="21">
        <v>45473</v>
      </c>
      <c r="E7" s="14">
        <v>180</v>
      </c>
      <c r="F7" s="15">
        <v>240</v>
      </c>
      <c r="G7" s="16"/>
      <c r="H7" s="16"/>
      <c r="I7" s="16"/>
      <c r="J7" s="16">
        <f t="shared" si="0"/>
        <v>0</v>
      </c>
      <c r="K7" s="16"/>
      <c r="L7" s="16"/>
      <c r="M7" s="16"/>
      <c r="N7" s="16"/>
      <c r="O7" s="16"/>
      <c r="P7" s="16"/>
      <c r="Q7" s="18"/>
      <c r="R7" s="16"/>
      <c r="S7" s="19">
        <f t="shared" ref="S6:S7" si="10">(G7+K7+L7+M7+N7+O7+P7-R7)/E7*12</f>
        <v>0</v>
      </c>
      <c r="T7" s="19">
        <f t="shared" si="1"/>
        <v>0</v>
      </c>
      <c r="U7" s="16"/>
      <c r="V7" s="16"/>
      <c r="W7" s="16"/>
      <c r="X7" s="16"/>
      <c r="Y7" s="16"/>
      <c r="Z7" s="16"/>
      <c r="AA7" s="16"/>
      <c r="AB7" s="16"/>
      <c r="AC7" s="19">
        <f t="shared" si="2"/>
        <v>0</v>
      </c>
      <c r="AD7" s="19">
        <f t="shared" si="3"/>
        <v>0</v>
      </c>
      <c r="AE7" s="16"/>
      <c r="AF7" s="16"/>
      <c r="AG7" s="16">
        <v>450000</v>
      </c>
      <c r="AH7" s="16"/>
      <c r="AI7" s="16"/>
      <c r="AJ7" s="16"/>
      <c r="AK7" s="16"/>
      <c r="AL7" s="16"/>
      <c r="AM7" s="19">
        <f>(G7+(K7+L7+M7+N7+O7+P7-R7)+(U7+V7+W7+X7+Y7+Z7-AB7)+(AE7+AF7+AG7+AH7+AI7+AJ7-AL7))/E7*6</f>
        <v>15000</v>
      </c>
      <c r="AN7" s="16">
        <f t="shared" si="5"/>
        <v>435000</v>
      </c>
      <c r="AO7" s="16"/>
      <c r="AP7" s="16"/>
      <c r="AQ7" s="16"/>
      <c r="AR7" s="16"/>
      <c r="AS7" s="16"/>
      <c r="AT7" s="16"/>
      <c r="AU7" s="16"/>
      <c r="AV7" s="16"/>
      <c r="AW7" s="19">
        <f t="shared" si="6"/>
        <v>22500</v>
      </c>
      <c r="AX7" s="16">
        <f t="shared" si="7"/>
        <v>412500</v>
      </c>
      <c r="AY7" s="16"/>
      <c r="AZ7" s="16"/>
      <c r="BA7" s="16"/>
      <c r="BB7" s="16"/>
      <c r="BC7" s="16"/>
      <c r="BD7" s="16"/>
      <c r="BE7" s="16"/>
      <c r="BF7" s="16"/>
      <c r="BG7" s="39" t="e">
        <f t="shared" si="8"/>
        <v>#DIV/0!</v>
      </c>
      <c r="BH7" s="40" t="e">
        <f t="shared" si="9"/>
        <v>#DIV/0!</v>
      </c>
    </row>
    <row r="8" spans="1:60" s="12" customFormat="1" ht="30.75" customHeight="1">
      <c r="A8" s="27" t="s">
        <v>10</v>
      </c>
      <c r="B8" s="28"/>
      <c r="C8" s="9"/>
      <c r="D8" s="9"/>
      <c r="E8" s="9"/>
      <c r="F8" s="10"/>
      <c r="G8" s="11">
        <f>SUM(G5:G7)</f>
        <v>850000</v>
      </c>
      <c r="H8" s="11">
        <f>SUM(H5:H7)</f>
        <v>56666.666666666672</v>
      </c>
      <c r="I8" s="11">
        <f t="shared" ref="I8:J8" si="11">SUM(I5:I7)</f>
        <v>193611.11</v>
      </c>
      <c r="J8" s="11">
        <f t="shared" si="11"/>
        <v>656388.89</v>
      </c>
      <c r="K8" s="11">
        <f t="shared" ref="K8" si="12">SUM(K5:K7)</f>
        <v>0</v>
      </c>
      <c r="L8" s="11">
        <f t="shared" ref="L8" si="13">SUM(L5:L7)</f>
        <v>0</v>
      </c>
      <c r="M8" s="11">
        <f t="shared" ref="M8" si="14">SUM(M5:M7)</f>
        <v>0</v>
      </c>
      <c r="N8" s="11">
        <f t="shared" ref="N8" si="15">SUM(N5:N7)</f>
        <v>0</v>
      </c>
      <c r="O8" s="11">
        <f t="shared" ref="O8" si="16">SUM(O5:O7)</f>
        <v>120000</v>
      </c>
      <c r="P8" s="11">
        <f t="shared" ref="P8" si="17">SUM(P5:P7)</f>
        <v>0</v>
      </c>
      <c r="Q8" s="11"/>
      <c r="R8" s="11">
        <f t="shared" ref="R8" si="18">SUM(R5:R7)</f>
        <v>0</v>
      </c>
      <c r="S8" s="11">
        <f t="shared" ref="S8" si="19">SUM(S5:S7)</f>
        <v>76666.666666666672</v>
      </c>
      <c r="T8" s="11">
        <f t="shared" ref="T8" si="20">SUM(T5:T7)</f>
        <v>699722.22333333339</v>
      </c>
      <c r="U8" s="11">
        <f t="shared" ref="U8" si="21">SUM(U5:U7)</f>
        <v>0</v>
      </c>
      <c r="V8" s="11">
        <f t="shared" ref="V8" si="22">SUM(V5:V7)</f>
        <v>0</v>
      </c>
      <c r="W8" s="11">
        <f t="shared" ref="W8" si="23">SUM(W5:W7)</f>
        <v>0</v>
      </c>
      <c r="X8" s="11">
        <f t="shared" ref="X8" si="24">SUM(X5:X7)</f>
        <v>0</v>
      </c>
      <c r="Y8" s="11">
        <f t="shared" ref="Y8" si="25">SUM(Y5:Y7)</f>
        <v>0</v>
      </c>
      <c r="Z8" s="11">
        <f t="shared" ref="Z8" si="26">SUM(Z5:Z7)</f>
        <v>0</v>
      </c>
      <c r="AA8" s="11">
        <f t="shared" ref="AA8" si="27">SUM(AA5:AA7)</f>
        <v>0</v>
      </c>
      <c r="AB8" s="11">
        <f t="shared" ref="AB8" si="28">SUM(AB5:AB7)</f>
        <v>0</v>
      </c>
      <c r="AC8" s="11">
        <f t="shared" ref="AC8" si="29">SUM(AC5:AC7)</f>
        <v>76666.666666666672</v>
      </c>
      <c r="AD8" s="11">
        <f t="shared" ref="AD8" si="30">SUM(AD5:AD7)</f>
        <v>623055.55666666676</v>
      </c>
      <c r="AE8" s="11">
        <f t="shared" ref="AE8" si="31">SUM(AE5:AE7)</f>
        <v>0</v>
      </c>
      <c r="AF8" s="11">
        <f t="shared" ref="AF8" si="32">SUM(AF5:AF7)</f>
        <v>0</v>
      </c>
      <c r="AG8" s="11">
        <f t="shared" ref="AG8" si="33">SUM(AG5:AG7)</f>
        <v>450000</v>
      </c>
      <c r="AH8" s="11">
        <f t="shared" ref="AH8" si="34">SUM(AH5:AH7)</f>
        <v>0</v>
      </c>
      <c r="AI8" s="11">
        <f t="shared" ref="AI8" si="35">SUM(AI5:AI7)</f>
        <v>0</v>
      </c>
      <c r="AJ8" s="11">
        <f t="shared" ref="AJ8" si="36">SUM(AJ5:AJ7)</f>
        <v>0</v>
      </c>
      <c r="AK8" s="11">
        <f t="shared" ref="AK8" si="37">SUM(AK5:AK7)</f>
        <v>0</v>
      </c>
      <c r="AL8" s="11">
        <f t="shared" ref="AL8" si="38">SUM(AL5:AL7)</f>
        <v>0</v>
      </c>
      <c r="AM8" s="11">
        <f t="shared" ref="AM8" si="39">SUM(AM5:AM7)</f>
        <v>91666.666666666672</v>
      </c>
      <c r="AN8" s="11">
        <f t="shared" ref="AN8:AW8" si="40">SUM(AN5:AN7)</f>
        <v>981388.89000000013</v>
      </c>
      <c r="AO8" s="11">
        <f t="shared" si="40"/>
        <v>0</v>
      </c>
      <c r="AP8" s="11">
        <f t="shared" si="40"/>
        <v>0</v>
      </c>
      <c r="AQ8" s="11">
        <f t="shared" si="40"/>
        <v>0</v>
      </c>
      <c r="AR8" s="11">
        <f t="shared" si="40"/>
        <v>0</v>
      </c>
      <c r="AS8" s="11">
        <f t="shared" si="40"/>
        <v>0</v>
      </c>
      <c r="AT8" s="11">
        <f t="shared" si="40"/>
        <v>0</v>
      </c>
      <c r="AU8" s="11">
        <f t="shared" si="40"/>
        <v>0</v>
      </c>
      <c r="AV8" s="11">
        <f t="shared" si="40"/>
        <v>0</v>
      </c>
      <c r="AW8" s="11">
        <f t="shared" si="40"/>
        <v>85000</v>
      </c>
      <c r="AX8" s="11">
        <f>SUM(AX5:AX7)</f>
        <v>896388.89000000013</v>
      </c>
      <c r="AY8" s="11">
        <f t="shared" ref="AY8:BH8" si="41">SUM(AY5:AY7)</f>
        <v>0</v>
      </c>
      <c r="AZ8" s="11">
        <f t="shared" si="41"/>
        <v>0</v>
      </c>
      <c r="BA8" s="11">
        <f t="shared" si="41"/>
        <v>0</v>
      </c>
      <c r="BB8" s="11">
        <f t="shared" si="41"/>
        <v>0</v>
      </c>
      <c r="BC8" s="11">
        <f t="shared" si="41"/>
        <v>0</v>
      </c>
      <c r="BD8" s="11">
        <f t="shared" si="41"/>
        <v>0</v>
      </c>
      <c r="BE8" s="11">
        <f t="shared" si="41"/>
        <v>0</v>
      </c>
      <c r="BF8" s="11">
        <f t="shared" si="41"/>
        <v>0</v>
      </c>
      <c r="BG8" s="11" t="e">
        <f t="shared" si="41"/>
        <v>#DIV/0!</v>
      </c>
      <c r="BH8" s="11" t="e">
        <f>SUM(BH5:BH7)</f>
        <v>#DIV/0!</v>
      </c>
    </row>
    <row r="9" spans="1:60" ht="22.5" customHeight="1">
      <c r="B9" s="23" t="s">
        <v>24</v>
      </c>
      <c r="J9" s="8"/>
      <c r="U9" s="29"/>
      <c r="V9" s="29"/>
      <c r="W9" s="29"/>
      <c r="X9" s="29"/>
      <c r="Y9" s="29"/>
      <c r="Z9" s="29"/>
      <c r="AA9" s="29"/>
    </row>
    <row r="10" spans="1:60" ht="11.45" customHeight="1">
      <c r="B10" s="22" t="s">
        <v>26</v>
      </c>
      <c r="K10" s="30"/>
      <c r="L10" s="30"/>
      <c r="M10" s="30"/>
      <c r="N10" s="30"/>
      <c r="O10" s="30"/>
      <c r="P10" s="30"/>
    </row>
  </sheetData>
  <sortState xmlns:xlrd2="http://schemas.microsoft.com/office/spreadsheetml/2017/richdata2" ref="A3:J4">
    <sortCondition ref="B3:B4"/>
  </sortState>
  <mergeCells count="33">
    <mergeCell ref="AY3:BE3"/>
    <mergeCell ref="BF3:BF4"/>
    <mergeCell ref="BG3:BG4"/>
    <mergeCell ref="BH3:BH4"/>
    <mergeCell ref="A8:B8"/>
    <mergeCell ref="U9:AA9"/>
    <mergeCell ref="R3:R4"/>
    <mergeCell ref="U3:AA3"/>
    <mergeCell ref="K10:P10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K3:Q3"/>
    <mergeCell ref="AO3:AU3"/>
    <mergeCell ref="AV3:AV4"/>
    <mergeCell ref="AW3:AW4"/>
    <mergeCell ref="AX3:AX4"/>
    <mergeCell ref="S3:S4"/>
    <mergeCell ref="T3:T4"/>
    <mergeCell ref="AM3:AM4"/>
    <mergeCell ref="AN3:AN4"/>
    <mergeCell ref="AB3:AB4"/>
    <mergeCell ref="AC3:AC4"/>
    <mergeCell ref="AD3:AD4"/>
    <mergeCell ref="AL3:AL4"/>
    <mergeCell ref="AE3:AK3"/>
  </mergeCells>
  <pageMargins left="0.74803149606299202" right="0.98425196850393704" top="0.74803149606299202" bottom="0.98425196850393704" header="0.511811023622047" footer="0.511811023622047"/>
  <pageSetup paperSize="9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Ирина Юрьевна</dc:creator>
  <cp:lastModifiedBy>Самоделкина Г.В.</cp:lastModifiedBy>
  <cp:lastPrinted>2022-08-17T11:26:00Z</cp:lastPrinted>
  <dcterms:created xsi:type="dcterms:W3CDTF">2022-08-10T10:26:00Z</dcterms:created>
  <dcterms:modified xsi:type="dcterms:W3CDTF">2025-02-21T11:04:49Z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EE8A659052F740EA82E216C0BEADAFAC</vt:lpwstr>
  </property>
  <property fmtid="{D5CDD505-2E9C-101B-9397-08002B2CF9AE}" pid="3" name="KSOProductBuildVer">
    <vt:lpwstr>1049-11.2.0.11341</vt:lpwstr>
  </property>
</Properties>
</file>