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05.08.2026\Решения от 05.08.2026 ворд\"/>
    </mc:Choice>
  </mc:AlternateContent>
  <bookViews>
    <workbookView xWindow="-120" yWindow="-120" windowWidth="29040" windowHeight="15840" tabRatio="876"/>
  </bookViews>
  <sheets>
    <sheet name="Прил.2 к реш.Деповская" sheetId="2" r:id="rId1"/>
  </sheets>
  <externalReferences>
    <externalReference r:id="rId2"/>
  </externalReferences>
  <definedNames>
    <definedName name="god" localSheetId="0">#REF!</definedName>
    <definedName name="god">#REF!</definedName>
    <definedName name="region_name">[1]Титульный!$AD$11</definedName>
    <definedName name="REGULATION_METHODS">[1]Титульный!$AD$62</definedName>
    <definedName name="version_PP">[1]TECHSHEET!$DG$2:$DG$3</definedName>
    <definedName name="_xlnm.Print_Area" localSheetId="0">'Прил.2 к реш.Деповская'!$B$1:$L$83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2" l="1"/>
  <c r="K61" i="2"/>
  <c r="L61" i="2"/>
  <c r="I61" i="2"/>
  <c r="I63" i="2" l="1"/>
  <c r="J48" i="2" l="1"/>
  <c r="K48" i="2" s="1"/>
  <c r="L48" i="2" s="1"/>
  <c r="I25" i="2" l="1"/>
  <c r="I22" i="2" s="1"/>
  <c r="L55" i="2" l="1"/>
  <c r="K55" i="2"/>
  <c r="J55" i="2"/>
  <c r="I55" i="2"/>
  <c r="J63" i="2" l="1"/>
  <c r="K63" i="2" s="1"/>
  <c r="F63" i="2"/>
  <c r="B63" i="2"/>
  <c r="B64" i="2" s="1"/>
  <c r="L62" i="2"/>
  <c r="K62" i="2"/>
  <c r="J62" i="2"/>
  <c r="F61" i="2"/>
  <c r="E61" i="2"/>
  <c r="E60" i="2"/>
  <c r="L58" i="2"/>
  <c r="K58" i="2"/>
  <c r="L59" i="2" s="1"/>
  <c r="J58" i="2"/>
  <c r="K59" i="2" s="1"/>
  <c r="I58" i="2"/>
  <c r="J59" i="2" s="1"/>
  <c r="F58" i="2"/>
  <c r="F73" i="2" s="1"/>
  <c r="E58" i="2"/>
  <c r="E57" i="2"/>
  <c r="J56" i="2"/>
  <c r="F55" i="2"/>
  <c r="F72" i="2" s="1"/>
  <c r="E55" i="2"/>
  <c r="L53" i="2"/>
  <c r="K53" i="2"/>
  <c r="J53" i="2"/>
  <c r="I53" i="2"/>
  <c r="F53" i="2"/>
  <c r="F71" i="2" s="1"/>
  <c r="E53" i="2"/>
  <c r="C53" i="2" a="1"/>
  <c r="C53" i="2" s="1"/>
  <c r="C52" i="2" s="1" a="1"/>
  <c r="C52" i="2" s="1"/>
  <c r="E52" i="2"/>
  <c r="B48" i="2"/>
  <c r="B46" i="2"/>
  <c r="B60" i="2" s="1"/>
  <c r="C42" i="2" a="1"/>
  <c r="C42" i="2" s="1"/>
  <c r="C41" i="2" a="1"/>
  <c r="C41" i="2" s="1"/>
  <c r="I36" i="2"/>
  <c r="F36" i="2"/>
  <c r="I33" i="2"/>
  <c r="L28" i="2"/>
  <c r="K28" i="2"/>
  <c r="J28" i="2"/>
  <c r="E28" i="2"/>
  <c r="L27" i="2"/>
  <c r="K27" i="2"/>
  <c r="J27" i="2"/>
  <c r="E27" i="2"/>
  <c r="L26" i="2"/>
  <c r="K26" i="2"/>
  <c r="J26" i="2"/>
  <c r="E26" i="2"/>
  <c r="B26" i="2"/>
  <c r="B27" i="2" s="1"/>
  <c r="B28" i="2" s="1"/>
  <c r="B25" i="2"/>
  <c r="J22" i="2"/>
  <c r="C20" i="2" a="1"/>
  <c r="C20" i="2" s="1"/>
  <c r="B22" i="2" s="1" a="1"/>
  <c r="B22" i="2" s="1"/>
  <c r="B20" i="2"/>
  <c r="B21" i="2" s="1"/>
  <c r="B18" i="2"/>
  <c r="B17" i="2"/>
  <c r="B15" i="2"/>
  <c r="B14" i="2"/>
  <c r="B16" i="2" s="1"/>
  <c r="J25" i="2" l="1"/>
  <c r="K25" i="2"/>
  <c r="L25" i="2"/>
  <c r="L54" i="2"/>
  <c r="K54" i="2"/>
  <c r="J54" i="2"/>
  <c r="K22" i="2"/>
  <c r="J64" i="2"/>
  <c r="B43" i="2"/>
  <c r="B55" i="2" s="1"/>
  <c r="B56" i="2" s="1"/>
  <c r="K56" i="2"/>
  <c r="L56" i="2"/>
  <c r="K64" i="2"/>
  <c r="L63" i="2"/>
  <c r="L64" i="2" s="1"/>
  <c r="B42" i="2"/>
  <c r="B45" i="2"/>
  <c r="B47" i="2"/>
  <c r="B61" i="2" s="1"/>
  <c r="B62" i="2" s="1"/>
  <c r="L22" i="2" l="1"/>
  <c r="B44" i="2"/>
  <c r="B57" i="2" s="1"/>
  <c r="B58" i="2"/>
  <c r="B59" i="2" s="1"/>
  <c r="B53" i="2"/>
  <c r="B54" i="2" s="1"/>
  <c r="B41" i="2"/>
  <c r="B52" i="2" s="1"/>
</calcChain>
</file>

<file path=xl/sharedStrings.xml><?xml version="1.0" encoding="utf-8"?>
<sst xmlns="http://schemas.openxmlformats.org/spreadsheetml/2006/main" count="160" uniqueCount="81">
  <si>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</si>
  <si>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</si>
  <si>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</si>
  <si>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</si>
  <si>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</si>
  <si>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Период реализации производственной программы</t>
  </si>
  <si>
    <t>№</t>
  </si>
  <si>
    <t>Наименование</t>
  </si>
  <si>
    <t>Единица измерения</t>
  </si>
  <si>
    <t>Величина показателя</t>
  </si>
  <si>
    <t>тыс.руб.</t>
  </si>
  <si>
    <t>2</t>
  </si>
  <si>
    <t>Мероприятия, направленные на улучшение качества воды, мероприятий 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</si>
  <si>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</si>
  <si>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</si>
  <si>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тыс.м3</t>
  </si>
  <si>
    <t>населению</t>
  </si>
  <si>
    <t xml:space="preserve">бюджетным организациям </t>
  </si>
  <si>
    <t>прочим потребителям</t>
  </si>
  <si>
    <t>3.1</t>
  </si>
  <si>
    <t>3.2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</si>
  <si>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</si>
  <si>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</si>
  <si>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</si>
  <si>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</si>
  <si>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</si>
  <si>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</si>
  <si>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1.1</t>
  </si>
  <si>
    <t>%</t>
  </si>
  <si>
    <t>1.2</t>
  </si>
  <si>
    <t>Показатели надежности и бесперебойности водоснабжения</t>
  </si>
  <si>
    <t>2.1</t>
  </si>
  <si>
    <t>ед./км</t>
  </si>
  <si>
    <t>2.2</t>
  </si>
  <si>
    <t>Показатели энергетической эффективности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</si>
  <si>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</si>
  <si>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Сопоставление динамики изменения</t>
  </si>
  <si>
    <t>-</t>
  </si>
  <si>
    <t>Раздел 8. Отчет об исполнении производственной программы за истекший период регулирования</t>
  </si>
  <si>
    <t>Примечание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</si>
  <si>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</si>
  <si>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</si>
  <si>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</si>
  <si>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</si>
  <si>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Объем горячей воды</t>
  </si>
  <si>
    <t>Объем горячей воды, используемой на собственные нужды</t>
  </si>
  <si>
    <t>Отпуск (реализация) горячей воды потребителям всего, в т.ч.:</t>
  </si>
  <si>
    <t>Потери горячей воды</t>
  </si>
  <si>
    <t xml:space="preserve">Финансовые потребности за счет тарифных источников </t>
  </si>
  <si>
    <t>Мероприятия, направленные на улучшение качества горячей воды, мероприятий по энергосбережению и повышению энергетической эффективности</t>
  </si>
  <si>
    <t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t>
  </si>
  <si>
    <t>Показатели качества горячей воды</t>
  </si>
  <si>
    <t>Показатели надежности и бесперебойности горячего водоснабжения</t>
  </si>
  <si>
    <t>Гкал/куб. м</t>
  </si>
  <si>
    <t>Показатели качества питьевой воды, надежности и бесперебойности услуги горячего водоснабжения</t>
  </si>
  <si>
    <t>Объем отпущенной горячей воды</t>
  </si>
  <si>
    <t>2026 год</t>
  </si>
  <si>
    <t>2027 год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</si>
  <si>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горячего водоснабжения, мероприятий по энергосбережению и повышению энергетической эффективности, в том числе по снижению потерь воды при транспортировке</t>
  </si>
  <si>
    <t>к решению правления</t>
  </si>
  <si>
    <t>РСТ Кировской области</t>
  </si>
  <si>
    <t>Текущий (капитальный) ремонт и обслуживание объектов централизованной системы водоснабжения за счет тарифных источников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</si>
  <si>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</si>
  <si>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10 приказа Минстроя России от 04.04.2014 № 162/пр</t>
  </si>
  <si>
    <t>подпункт "б" пункта 10 приказа Минстроя России от 04.04.2014 № 162/пр</t>
  </si>
  <si>
    <t>пункт 11 приказа Минстроя России от 04.04.2014 № 162/пр</t>
  </si>
  <si>
    <t>подпункт "а" пункта 13 приказа Минстроя России от 04.04.2014 № 162/пр</t>
  </si>
  <si>
    <t>подпункт "б" пункта 13 приказа Минстроя России от 04.04.2014 № 162/пр</t>
  </si>
  <si>
    <t>_____________________</t>
  </si>
  <si>
    <t>2.3</t>
  </si>
  <si>
    <t>Муниципальное унитарное предприятие «Кировские тепловые сети»</t>
  </si>
  <si>
    <t>610013, г. Киров, ул. Коммуны, 1</t>
  </si>
  <si>
    <t>Приложение № 2</t>
  </si>
  <si>
    <t>Производственная программа в сфере горячего водоснабжения муниципального унитарного предприятия «Кировские тепловые сети» на территории муниципального образования «Город Киров» Кировской области                (от котельной, расположенной по адресу: г. Киров, ул. Деповская, соор.83к) на 2026-2029 годы</t>
  </si>
  <si>
    <t>610020, г. Киров, ул.Всесвятская, д.23</t>
  </si>
  <si>
    <t>2026-2029 годы</t>
  </si>
  <si>
    <t>2028 год</t>
  </si>
  <si>
    <t>2029 год</t>
  </si>
  <si>
    <t>План 
на 2025 год</t>
  </si>
  <si>
    <t>Факт
 за 2025 год</t>
  </si>
  <si>
    <t>от 05.08.2026 № 26/2-кс-2026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</si>
</sst>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#,##0.000"/>
    <numFmt numFmtId="166" formatCode="#,##0.000_ ;\-#,##0.000\ "/>
    <numFmt numFmtId="167" formatCode="#,##0_ ;\-#,##0\ "/>
    <numFmt numFmtId="168" formatCode="0.0000"/>
    <numFmt numFmtId="169" formatCode="#,##0.0000"/>
  </numFmts>
  <fonts count="11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name val="Times New Roman"/>
      <family val="1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</patternFill>
    </fill>
    <fill>
      <patternFill patternType="solid">
        <fgColor rgb="FFD7EAD3"/>
      </patternFill>
    </fill>
  </fills>
  <borders count="20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1" fillId="0" borderId="1" applyFill="0">
      <alignment horizontal="center" vertical="center" wrapText="1"/>
    </xf>
    <xf numFmtId="0" fontId="3" fillId="3" borderId="0" applyBorder="0">
      <alignment horizontal="center" vertical="center"/>
      <protection locked="0"/>
    </xf>
    <xf numFmtId="0" fontId="1" fillId="0" borderId="1" applyFill="0">
      <alignment horizontal="center" vertical="center"/>
    </xf>
    <xf numFmtId="0" fontId="1" fillId="0" borderId="3" applyFill="0">
      <alignment horizontal="right" vertical="center" wrapText="1" indent="1"/>
    </xf>
    <xf numFmtId="0" fontId="1" fillId="0" borderId="5" applyFill="0">
      <alignment horizontal="right" vertical="center" wrapText="1" indent="1"/>
    </xf>
    <xf numFmtId="0" fontId="3" fillId="0" borderId="6" applyFill="0">
      <alignment horizontal="center" vertical="center" wrapText="1"/>
    </xf>
    <xf numFmtId="0" fontId="3" fillId="0" borderId="3" applyFill="0">
      <alignment horizontal="right" vertical="center" wrapText="1" indent="1"/>
    </xf>
    <xf numFmtId="0" fontId="3" fillId="0" borderId="5" applyFill="0">
      <alignment horizontal="right" vertical="center" wrapText="1" indent="1"/>
    </xf>
    <xf numFmtId="0" fontId="3" fillId="0" borderId="7" applyFill="0">
      <alignment horizontal="center" vertical="center"/>
    </xf>
    <xf numFmtId="0" fontId="3" fillId="0" borderId="0" applyFill="0" applyBorder="0"/>
    <xf numFmtId="0" fontId="3" fillId="0" borderId="3" applyFill="0">
      <alignment horizontal="center" vertical="center" wrapText="1"/>
    </xf>
    <xf numFmtId="0" fontId="3" fillId="0" borderId="8" applyFill="0">
      <alignment horizontal="center" vertical="center" wrapText="1"/>
    </xf>
    <xf numFmtId="0" fontId="3" fillId="0" borderId="2" applyFill="0">
      <alignment horizontal="center" vertical="center" wrapText="1"/>
    </xf>
    <xf numFmtId="0" fontId="3" fillId="0" borderId="9" applyFill="0">
      <alignment horizontal="center" vertical="center" wrapText="1"/>
    </xf>
    <xf numFmtId="0" fontId="3" fillId="0" borderId="10" applyFill="0">
      <alignment horizontal="center" vertical="center" wrapText="1"/>
    </xf>
    <xf numFmtId="0" fontId="3" fillId="0" borderId="5" applyFill="0">
      <alignment horizontal="center" vertical="center" wrapText="1"/>
    </xf>
    <xf numFmtId="0" fontId="3" fillId="0" borderId="11" applyFill="0">
      <alignment horizontal="center" vertical="center" wrapText="1"/>
    </xf>
    <xf numFmtId="0" fontId="3" fillId="0" borderId="12" applyFill="0">
      <alignment horizontal="center" vertical="center" wrapText="1"/>
    </xf>
    <xf numFmtId="0" fontId="3" fillId="0" borderId="13" applyFill="0">
      <alignment horizontal="center" vertical="center" wrapText="1"/>
    </xf>
    <xf numFmtId="0" fontId="3" fillId="0" borderId="7" applyFill="0">
      <alignment horizontal="center" vertical="center" wrapText="1"/>
    </xf>
    <xf numFmtId="0" fontId="3" fillId="0" borderId="14" applyFill="0">
      <alignment vertical="center"/>
    </xf>
    <xf numFmtId="49" fontId="3" fillId="0" borderId="3" applyFill="0">
      <alignment horizontal="center" vertical="center" wrapText="1"/>
    </xf>
    <xf numFmtId="0" fontId="3" fillId="0" borderId="5" applyFill="0">
      <alignment horizontal="left" vertical="center" wrapText="1"/>
    </xf>
    <xf numFmtId="0" fontId="3" fillId="0" borderId="3" applyFill="0">
      <alignment horizontal="center" vertical="center"/>
    </xf>
    <xf numFmtId="4" fontId="3" fillId="4" borderId="3">
      <alignment vertical="center" wrapText="1"/>
    </xf>
    <xf numFmtId="4" fontId="3" fillId="4" borderId="5">
      <alignment vertical="center" wrapText="1"/>
    </xf>
    <xf numFmtId="0" fontId="3" fillId="0" borderId="1" applyFill="0">
      <alignment horizontal="left" vertical="center" wrapText="1"/>
    </xf>
    <xf numFmtId="0" fontId="3" fillId="0" borderId="15" applyFill="0">
      <alignment horizontal="left" vertical="center" wrapText="1"/>
    </xf>
    <xf numFmtId="0" fontId="3" fillId="0" borderId="8" applyFill="0">
      <alignment horizontal="center" vertical="center"/>
    </xf>
    <xf numFmtId="0" fontId="3" fillId="0" borderId="2" applyFill="0">
      <alignment horizontal="center" vertical="center"/>
    </xf>
    <xf numFmtId="0" fontId="3" fillId="0" borderId="9" applyFill="0">
      <alignment horizontal="center" vertical="center"/>
    </xf>
    <xf numFmtId="0" fontId="3" fillId="0" borderId="11" applyFill="0">
      <alignment horizontal="center" vertical="center"/>
    </xf>
    <xf numFmtId="0" fontId="3" fillId="0" borderId="12" applyFill="0">
      <alignment horizontal="center" vertical="center"/>
    </xf>
    <xf numFmtId="0" fontId="3" fillId="0" borderId="13" applyFill="0">
      <alignment horizontal="center" vertical="center"/>
    </xf>
    <xf numFmtId="0" fontId="5" fillId="0" borderId="3" applyFill="0">
      <alignment horizontal="center"/>
    </xf>
    <xf numFmtId="0" fontId="3" fillId="0" borderId="5" applyFill="0">
      <alignment horizontal="left" vertical="center" wrapText="1" indent="1"/>
    </xf>
    <xf numFmtId="0" fontId="3" fillId="0" borderId="1" applyFill="0">
      <alignment horizontal="left" vertical="center" wrapText="1" indent="1"/>
    </xf>
    <xf numFmtId="0" fontId="3" fillId="0" borderId="15" applyFill="0">
      <alignment horizontal="left" vertical="center" wrapText="1" indent="1"/>
    </xf>
    <xf numFmtId="0" fontId="3" fillId="0" borderId="12" applyFill="0">
      <alignment horizontal="left" vertical="center" wrapText="1"/>
    </xf>
    <xf numFmtId="0" fontId="3" fillId="0" borderId="1" applyFill="0">
      <alignment horizontal="center" vertical="center" wrapText="1"/>
    </xf>
    <xf numFmtId="0" fontId="3" fillId="0" borderId="15" applyFill="0">
      <alignment horizontal="center" vertical="center" wrapText="1"/>
    </xf>
    <xf numFmtId="165" fontId="3" fillId="0" borderId="3" applyFill="0">
      <alignment horizontal="center" vertical="center" wrapText="1"/>
    </xf>
    <xf numFmtId="0" fontId="1" fillId="0" borderId="1" applyFill="0">
      <alignment horizontal="left" vertical="center" indent="1"/>
    </xf>
    <xf numFmtId="0" fontId="3" fillId="0" borderId="10" applyFill="0">
      <alignment horizontal="center" vertical="center"/>
    </xf>
    <xf numFmtId="0" fontId="3" fillId="0" borderId="5" applyFill="0">
      <alignment horizontal="left" vertical="center"/>
    </xf>
    <xf numFmtId="0" fontId="3" fillId="0" borderId="1" applyFill="0">
      <alignment horizontal="left" vertical="center"/>
    </xf>
    <xf numFmtId="0" fontId="3" fillId="0" borderId="14" applyFill="0"/>
    <xf numFmtId="49" fontId="3" fillId="0" borderId="3" applyFill="0">
      <alignment horizontal="center" vertical="center"/>
    </xf>
    <xf numFmtId="164" fontId="3" fillId="0" borderId="7" applyFill="0">
      <alignment horizontal="center" vertical="center"/>
    </xf>
    <xf numFmtId="4" fontId="3" fillId="4" borderId="3">
      <alignment horizontal="right" vertical="center" wrapText="1"/>
    </xf>
    <xf numFmtId="0" fontId="3" fillId="0" borderId="5" applyFill="0">
      <alignment horizontal="left" vertical="center" wrapText="1" indent="2"/>
    </xf>
    <xf numFmtId="0" fontId="3" fillId="0" borderId="1" applyFill="0">
      <alignment horizontal="left" vertical="center" wrapText="1" indent="2"/>
    </xf>
    <xf numFmtId="0" fontId="3" fillId="0" borderId="15" applyFill="0">
      <alignment horizontal="left" vertical="center" wrapText="1" indent="2"/>
    </xf>
    <xf numFmtId="164" fontId="3" fillId="0" borderId="3" applyFill="0">
      <alignment horizontal="center" vertical="center"/>
    </xf>
    <xf numFmtId="2" fontId="3" fillId="0" borderId="14" applyFill="0">
      <alignment vertical="center"/>
    </xf>
    <xf numFmtId="166" fontId="3" fillId="0" borderId="14" applyFill="0">
      <alignment vertical="center" wrapText="1"/>
    </xf>
    <xf numFmtId="167" fontId="3" fillId="0" borderId="14" applyFill="0">
      <alignment vertical="center" wrapText="1"/>
    </xf>
    <xf numFmtId="0" fontId="3" fillId="0" borderId="14" applyFill="0">
      <alignment horizontal="center" vertical="center"/>
    </xf>
    <xf numFmtId="0" fontId="3" fillId="0" borderId="15" applyFill="0">
      <alignment horizontal="left" vertical="center"/>
    </xf>
    <xf numFmtId="0" fontId="3" fillId="0" borderId="5" applyFill="0">
      <alignment horizontal="left" wrapText="1" indent="1"/>
    </xf>
    <xf numFmtId="0" fontId="3" fillId="0" borderId="15" applyFill="0">
      <alignment horizontal="left" wrapText="1" indent="1"/>
    </xf>
    <xf numFmtId="0" fontId="3" fillId="0" borderId="3" applyFill="0">
      <alignment horizontal="left" vertical="center" wrapText="1"/>
    </xf>
    <xf numFmtId="4" fontId="3" fillId="0" borderId="3" applyFill="0">
      <alignment horizontal="right" vertical="center"/>
    </xf>
    <xf numFmtId="0" fontId="3" fillId="0" borderId="3" applyFill="0">
      <alignment horizontal="left" vertical="center" wrapText="1" indent="1"/>
    </xf>
    <xf numFmtId="0" fontId="3" fillId="0" borderId="5" applyFill="0">
      <alignment vertical="center" wrapText="1"/>
    </xf>
    <xf numFmtId="4" fontId="3" fillId="3" borderId="3">
      <alignment horizontal="right" vertical="center"/>
      <protection locked="0"/>
    </xf>
  </cellStyleXfs>
  <cellXfs count="108">
    <xf numFmtId="0" fontId="0" fillId="0" borderId="0" xfId="0"/>
    <xf numFmtId="0" fontId="4" fillId="2" borderId="0" xfId="10" applyFont="1" applyFill="1"/>
    <xf numFmtId="4" fontId="4" fillId="2" borderId="4" xfId="25" applyFont="1" applyFill="1" applyBorder="1" applyAlignment="1">
      <alignment horizontal="center" vertical="center" wrapText="1"/>
    </xf>
    <xf numFmtId="0" fontId="4" fillId="2" borderId="0" xfId="0" applyFont="1" applyFill="1"/>
    <xf numFmtId="0" fontId="6" fillId="2" borderId="4" xfId="35" applyFont="1" applyFill="1" applyBorder="1">
      <alignment horizontal="center"/>
    </xf>
    <xf numFmtId="0" fontId="4" fillId="2" borderId="3" xfId="24" applyFont="1" applyFill="1">
      <alignment horizontal="center" vertical="center"/>
    </xf>
    <xf numFmtId="0" fontId="4" fillId="2" borderId="4" xfId="44" applyFont="1" applyFill="1" applyBorder="1">
      <alignment horizontal="center" vertical="center"/>
    </xf>
    <xf numFmtId="0" fontId="4" fillId="2" borderId="4" xfId="47" applyFont="1" applyFill="1" applyBorder="1"/>
    <xf numFmtId="49" fontId="4" fillId="2" borderId="4" xfId="48" applyFont="1" applyFill="1" applyBorder="1">
      <alignment horizontal="center" vertical="center"/>
    </xf>
    <xf numFmtId="164" fontId="4" fillId="2" borderId="4" xfId="49" applyFont="1" applyFill="1" applyBorder="1">
      <alignment horizontal="center" vertical="center"/>
    </xf>
    <xf numFmtId="164" fontId="4" fillId="2" borderId="4" xfId="54" applyFont="1" applyFill="1" applyBorder="1">
      <alignment horizontal="center" vertical="center"/>
    </xf>
    <xf numFmtId="49" fontId="4" fillId="2" borderId="4" xfId="24" applyNumberFormat="1" applyFont="1" applyFill="1" applyBorder="1">
      <alignment horizontal="center" vertical="center"/>
    </xf>
    <xf numFmtId="4" fontId="4" fillId="2" borderId="4" xfId="63" applyFont="1" applyFill="1" applyBorder="1">
      <alignment horizontal="right" vertical="center"/>
    </xf>
    <xf numFmtId="0" fontId="4" fillId="2" borderId="4" xfId="65" applyFont="1" applyFill="1" applyBorder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/>
    </xf>
    <xf numFmtId="2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4" fontId="4" fillId="2" borderId="4" xfId="50" applyFont="1" applyFill="1" applyBorder="1" applyAlignment="1">
      <alignment horizontal="center" vertical="center" wrapText="1"/>
    </xf>
    <xf numFmtId="168" fontId="4" fillId="2" borderId="4" xfId="50" applyNumberFormat="1" applyFont="1" applyFill="1" applyBorder="1" applyAlignment="1">
      <alignment horizontal="center" vertical="center" wrapText="1"/>
    </xf>
    <xf numFmtId="169" fontId="4" fillId="2" borderId="4" xfId="25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" xfId="11" applyFont="1" applyFill="1" applyBorder="1">
      <alignment horizontal="center" vertical="center" wrapText="1"/>
    </xf>
    <xf numFmtId="0" fontId="4" fillId="2" borderId="4" xfId="16" applyFont="1" applyFill="1" applyBorder="1">
      <alignment horizontal="center" vertical="center" wrapText="1"/>
    </xf>
    <xf numFmtId="49" fontId="4" fillId="2" borderId="4" xfId="22" applyFont="1" applyFill="1" applyBorder="1">
      <alignment horizontal="center" vertical="center" wrapText="1"/>
    </xf>
    <xf numFmtId="0" fontId="4" fillId="2" borderId="4" xfId="24" applyFont="1" applyFill="1" applyBorder="1">
      <alignment horizontal="center" vertical="center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165" fontId="4" fillId="2" borderId="4" xfId="25" applyNumberFormat="1" applyFont="1" applyFill="1" applyBorder="1" applyAlignment="1">
      <alignment horizontal="center" vertical="center" wrapText="1"/>
    </xf>
    <xf numFmtId="0" fontId="4" fillId="2" borderId="4" xfId="11" applyFont="1" applyFill="1" applyBorder="1">
      <alignment horizontal="center" vertical="center" wrapText="1"/>
    </xf>
    <xf numFmtId="4" fontId="4" fillId="2" borderId="4" xfId="25" applyFont="1" applyFill="1" applyBorder="1" applyAlignment="1">
      <alignment horizontal="center" vertical="center" wrapText="1"/>
    </xf>
    <xf numFmtId="0" fontId="4" fillId="2" borderId="4" xfId="11" applyFont="1" applyFill="1" applyBorder="1">
      <alignment horizontal="center" vertical="center" wrapText="1"/>
    </xf>
    <xf numFmtId="0" fontId="4" fillId="2" borderId="4" xfId="16" applyFont="1" applyFill="1" applyBorder="1">
      <alignment horizontal="center" vertical="center" wrapText="1"/>
    </xf>
    <xf numFmtId="0" fontId="4" fillId="2" borderId="0" xfId="0" applyFont="1" applyFill="1" applyAlignment="1">
      <alignment vertical="top"/>
    </xf>
    <xf numFmtId="49" fontId="4" fillId="2" borderId="0" xfId="24" applyNumberFormat="1" applyFont="1" applyFill="1" applyBorder="1">
      <alignment horizontal="center" vertical="center"/>
    </xf>
    <xf numFmtId="0" fontId="4" fillId="2" borderId="0" xfId="62" applyFont="1" applyFill="1" applyBorder="1">
      <alignment horizontal="left" vertical="center" wrapText="1"/>
    </xf>
    <xf numFmtId="4" fontId="4" fillId="2" borderId="0" xfId="63" applyFont="1" applyFill="1" applyBorder="1">
      <alignment horizontal="right" vertical="center"/>
    </xf>
    <xf numFmtId="4" fontId="4" fillId="2" borderId="0" xfId="25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2" fillId="2" borderId="4" xfId="1" applyFont="1" applyFill="1" applyBorder="1">
      <alignment horizontal="center" vertical="center" wrapText="1"/>
    </xf>
    <xf numFmtId="0" fontId="4" fillId="2" borderId="4" xfId="1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top" wrapText="1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49" fontId="4" fillId="2" borderId="4" xfId="1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36" applyFont="1" applyFill="1" applyBorder="1">
      <alignment horizontal="left" vertical="center" wrapText="1" indent="1"/>
    </xf>
    <xf numFmtId="0" fontId="4" fillId="2" borderId="4" xfId="38" applyFont="1" applyFill="1" applyBorder="1">
      <alignment horizontal="left" vertical="center" wrapText="1" indent="1"/>
    </xf>
    <xf numFmtId="0" fontId="4" fillId="2" borderId="4" xfId="62" applyFont="1" applyFill="1" applyBorder="1">
      <alignment horizontal="left" vertical="center" wrapText="1"/>
    </xf>
    <xf numFmtId="0" fontId="4" fillId="2" borderId="4" xfId="23" applyFont="1" applyFill="1" applyBorder="1">
      <alignment horizontal="left" vertical="center" wrapText="1"/>
    </xf>
    <xf numFmtId="0" fontId="4" fillId="2" borderId="4" xfId="27" applyFont="1" applyFill="1" applyBorder="1">
      <alignment horizontal="left" vertical="center" wrapText="1"/>
    </xf>
    <xf numFmtId="0" fontId="4" fillId="2" borderId="4" xfId="28" applyFont="1" applyFill="1" applyBorder="1">
      <alignment horizontal="left" vertical="center" wrapText="1"/>
    </xf>
    <xf numFmtId="0" fontId="4" fillId="2" borderId="17" xfId="65" applyFont="1" applyFill="1" applyBorder="1" applyAlignment="1">
      <alignment horizontal="left" vertical="center" wrapText="1"/>
    </xf>
    <xf numFmtId="0" fontId="4" fillId="2" borderId="18" xfId="65" applyFont="1" applyFill="1" applyBorder="1" applyAlignment="1">
      <alignment horizontal="left" vertical="center" wrapText="1"/>
    </xf>
    <xf numFmtId="0" fontId="4" fillId="2" borderId="4" xfId="37" applyFont="1" applyFill="1" applyBorder="1">
      <alignment horizontal="left" vertical="center" wrapText="1" indent="1"/>
    </xf>
    <xf numFmtId="0" fontId="4" fillId="2" borderId="4" xfId="24" applyFont="1" applyFill="1" applyBorder="1">
      <alignment horizontal="center" vertical="center"/>
    </xf>
    <xf numFmtId="0" fontId="4" fillId="2" borderId="4" xfId="16" applyFont="1" applyFill="1" applyBorder="1">
      <alignment horizontal="center" vertical="center" wrapText="1"/>
    </xf>
    <xf numFmtId="0" fontId="4" fillId="2" borderId="4" xfId="45" applyFont="1" applyFill="1" applyBorder="1">
      <alignment horizontal="left" vertical="center"/>
    </xf>
    <xf numFmtId="0" fontId="4" fillId="2" borderId="4" xfId="46" applyFont="1" applyFill="1" applyBorder="1">
      <alignment horizontal="left" vertical="center"/>
    </xf>
    <xf numFmtId="0" fontId="4" fillId="2" borderId="4" xfId="59" applyFont="1" applyFill="1" applyBorder="1">
      <alignment horizontal="left" vertical="center"/>
    </xf>
    <xf numFmtId="0" fontId="4" fillId="2" borderId="4" xfId="60" applyFont="1" applyFill="1" applyBorder="1">
      <alignment horizontal="left" wrapText="1" indent="1"/>
    </xf>
    <xf numFmtId="0" fontId="4" fillId="2" borderId="4" xfId="61" applyFont="1" applyFill="1" applyBorder="1">
      <alignment horizontal="left" wrapText="1" indent="1"/>
    </xf>
    <xf numFmtId="0" fontId="4" fillId="2" borderId="4" xfId="64" applyFont="1" applyFill="1" applyBorder="1">
      <alignment horizontal="left" vertical="center" wrapText="1" indent="1"/>
    </xf>
    <xf numFmtId="0" fontId="2" fillId="2" borderId="4" xfId="3" applyFont="1" applyFill="1" applyBorder="1" applyAlignment="1">
      <alignment horizontal="center" vertical="center" wrapText="1"/>
    </xf>
    <xf numFmtId="0" fontId="4" fillId="2" borderId="4" xfId="12" applyFont="1" applyFill="1" applyBorder="1">
      <alignment horizontal="center" vertical="center" wrapText="1"/>
    </xf>
    <xf numFmtId="0" fontId="4" fillId="2" borderId="4" xfId="13" applyFont="1" applyFill="1" applyBorder="1">
      <alignment horizontal="center" vertical="center" wrapText="1"/>
    </xf>
    <xf numFmtId="0" fontId="4" fillId="2" borderId="4" xfId="17" applyFont="1" applyFill="1" applyBorder="1">
      <alignment horizontal="center" vertical="center" wrapText="1"/>
    </xf>
    <xf numFmtId="0" fontId="4" fillId="2" borderId="4" xfId="18" applyFont="1" applyFill="1" applyBorder="1">
      <alignment horizontal="center" vertical="center" wrapText="1"/>
    </xf>
    <xf numFmtId="0" fontId="2" fillId="2" borderId="4" xfId="43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2" borderId="17" xfId="40" applyFont="1" applyFill="1" applyBorder="1" applyAlignment="1">
      <alignment horizontal="center" vertical="center" wrapText="1"/>
    </xf>
    <xf numFmtId="0" fontId="4" fillId="2" borderId="19" xfId="40" applyFont="1" applyFill="1" applyBorder="1" applyAlignment="1">
      <alignment horizontal="center" vertical="center" wrapText="1"/>
    </xf>
    <xf numFmtId="0" fontId="4" fillId="2" borderId="18" xfId="40" applyFont="1" applyFill="1" applyBorder="1" applyAlignment="1">
      <alignment horizontal="center" vertical="center" wrapText="1"/>
    </xf>
    <xf numFmtId="2" fontId="4" fillId="2" borderId="4" xfId="1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4" fillId="2" borderId="4" xfId="23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2" borderId="4" xfId="3" applyFont="1" applyFill="1" applyBorder="1">
      <alignment horizontal="center" vertical="center"/>
    </xf>
    <xf numFmtId="49" fontId="4" fillId="2" borderId="4" xfId="22" applyFont="1" applyFill="1" applyBorder="1">
      <alignment horizontal="center" vertical="center" wrapText="1"/>
    </xf>
    <xf numFmtId="0" fontId="4" fillId="2" borderId="17" xfId="23" applyFont="1" applyFill="1" applyBorder="1" applyAlignment="1">
      <alignment horizontal="left" vertical="center" wrapText="1"/>
    </xf>
    <xf numFmtId="0" fontId="4" fillId="2" borderId="18" xfId="23" applyFont="1" applyFill="1" applyBorder="1" applyAlignment="1">
      <alignment horizontal="left" vertical="center" wrapText="1"/>
    </xf>
    <xf numFmtId="4" fontId="4" fillId="2" borderId="4" xfId="25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4" fillId="2" borderId="4" xfId="29" applyFont="1" applyFill="1" applyBorder="1">
      <alignment horizontal="center" vertical="center"/>
    </xf>
    <xf numFmtId="0" fontId="4" fillId="2" borderId="4" xfId="30" applyFont="1" applyFill="1" applyBorder="1">
      <alignment horizontal="center" vertical="center"/>
    </xf>
    <xf numFmtId="0" fontId="4" fillId="2" borderId="4" xfId="32" applyFont="1" applyFill="1" applyBorder="1">
      <alignment horizontal="center" vertical="center"/>
    </xf>
    <xf numFmtId="0" fontId="4" fillId="2" borderId="4" xfId="33" applyFont="1" applyFill="1" applyBorder="1">
      <alignment horizontal="center" vertical="center"/>
    </xf>
    <xf numFmtId="0" fontId="4" fillId="2" borderId="4" xfId="15" applyFont="1" applyFill="1" applyBorder="1">
      <alignment horizontal="center" vertical="center" wrapText="1"/>
    </xf>
    <xf numFmtId="0" fontId="4" fillId="2" borderId="4" xfId="20" applyFont="1" applyFill="1" applyBorder="1">
      <alignment horizontal="center" vertical="center" wrapText="1"/>
    </xf>
    <xf numFmtId="0" fontId="2" fillId="2" borderId="4" xfId="3" applyFont="1" applyFill="1" applyBorder="1" applyAlignment="1">
      <alignment horizontal="center" vertical="center"/>
    </xf>
    <xf numFmtId="0" fontId="2" fillId="2" borderId="4" xfId="4" applyFont="1" applyFill="1" applyBorder="1">
      <alignment horizontal="right" vertical="center" wrapText="1" indent="1"/>
    </xf>
    <xf numFmtId="0" fontId="2" fillId="2" borderId="4" xfId="5" applyFont="1" applyFill="1" applyBorder="1">
      <alignment horizontal="right" vertical="center" wrapText="1" indent="1"/>
    </xf>
    <xf numFmtId="0" fontId="4" fillId="2" borderId="4" xfId="6" applyFont="1" applyFill="1" applyBorder="1">
      <alignment horizontal="center" vertical="center" wrapText="1"/>
    </xf>
    <xf numFmtId="0" fontId="4" fillId="2" borderId="4" xfId="7" applyFont="1" applyFill="1" applyBorder="1">
      <alignment horizontal="right" vertical="center" wrapText="1" indent="1"/>
    </xf>
    <xf numFmtId="0" fontId="4" fillId="2" borderId="4" xfId="8" applyFont="1" applyFill="1" applyBorder="1">
      <alignment horizontal="right" vertical="center" wrapText="1" indent="1"/>
    </xf>
    <xf numFmtId="0" fontId="4" fillId="2" borderId="4" xfId="9" applyFont="1" applyFill="1" applyBorder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9" fillId="0" borderId="16" xfId="0" applyFont="1" applyBorder="1" applyAlignment="1"/>
    <xf numFmtId="0" fontId="10" fillId="2" borderId="0" xfId="0" applyFont="1" applyFill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0" fillId="0" borderId="0" xfId="0" applyAlignment="1"/>
  </cellXfs>
  <cellStyles count="67">
    <cellStyle name="s1082" xfId="26"/>
    <cellStyle name="s141" xfId="58"/>
    <cellStyle name="s1527" xfId="52"/>
    <cellStyle name="s1552" xfId="53"/>
    <cellStyle name="s1586" xfId="25"/>
    <cellStyle name="s173" xfId="16"/>
    <cellStyle name="s1778" xfId="43"/>
    <cellStyle name="s181" xfId="50"/>
    <cellStyle name="s185" xfId="51"/>
    <cellStyle name="s1932" xfId="32"/>
    <cellStyle name="s1946" xfId="60"/>
    <cellStyle name="s1974" xfId="46"/>
    <cellStyle name="s1984" xfId="63"/>
    <cellStyle name="s2098" xfId="29"/>
    <cellStyle name="s210" xfId="66"/>
    <cellStyle name="s231" xfId="11"/>
    <cellStyle name="s2585" xfId="33"/>
    <cellStyle name="s2693" xfId="3"/>
    <cellStyle name="s2694" xfId="4"/>
    <cellStyle name="s2695" xfId="5"/>
    <cellStyle name="s27" xfId="22"/>
    <cellStyle name="s2700" xfId="21"/>
    <cellStyle name="s2701" xfId="30"/>
    <cellStyle name="s2702" xfId="31"/>
    <cellStyle name="s2703" xfId="34"/>
    <cellStyle name="s2705" xfId="35"/>
    <cellStyle name="s2706" xfId="42"/>
    <cellStyle name="s2709" xfId="49"/>
    <cellStyle name="s2710" xfId="54"/>
    <cellStyle name="s2711" xfId="55"/>
    <cellStyle name="s2713" xfId="56"/>
    <cellStyle name="s2714" xfId="57"/>
    <cellStyle name="s2716" xfId="59"/>
    <cellStyle name="s2717" xfId="61"/>
    <cellStyle name="s37" xfId="24"/>
    <cellStyle name="s38" xfId="48"/>
    <cellStyle name="s43" xfId="10"/>
    <cellStyle name="s436" xfId="7"/>
    <cellStyle name="s437" xfId="8"/>
    <cellStyle name="s503" xfId="15"/>
    <cellStyle name="s57" xfId="9"/>
    <cellStyle name="s58" xfId="2"/>
    <cellStyle name="s69" xfId="36"/>
    <cellStyle name="s704" xfId="62"/>
    <cellStyle name="s724" xfId="44"/>
    <cellStyle name="s733" xfId="40"/>
    <cellStyle name="s736" xfId="18"/>
    <cellStyle name="s737" xfId="12"/>
    <cellStyle name="s741" xfId="65"/>
    <cellStyle name="s747" xfId="20"/>
    <cellStyle name="s749" xfId="17"/>
    <cellStyle name="s760" xfId="23"/>
    <cellStyle name="s761" xfId="28"/>
    <cellStyle name="s77" xfId="38"/>
    <cellStyle name="s793" xfId="14"/>
    <cellStyle name="s796" xfId="19"/>
    <cellStyle name="s799" xfId="41"/>
    <cellStyle name="s805" xfId="1"/>
    <cellStyle name="s806" xfId="13"/>
    <cellStyle name="s853" xfId="39"/>
    <cellStyle name="s864" xfId="47"/>
    <cellStyle name="s880" xfId="45"/>
    <cellStyle name="s89" xfId="64"/>
    <cellStyle name="s90" xfId="37"/>
    <cellStyle name="s970" xfId="6"/>
    <cellStyle name="s995" xfId="2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>
        <row r="107">
          <cell r="G107" t="str">
            <v>один год</v>
          </cell>
        </row>
      </sheetData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/>
      <sheetData sheetId="11"/>
      <sheetData sheetId="12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N5" t="str">
            <v>2020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5">
          <cell r="AG5" t="str">
            <v>2021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view="pageBreakPreview" topLeftCell="D1" zoomScale="90" zoomScaleSheetLayoutView="90" workbookViewId="0">
      <selection activeCell="H5" sqref="H5"/>
    </sheetView>
  </sheetViews>
  <sheetFormatPr defaultRowHeight="12" outlineLevelCol="1" x14ac:dyDescent="0.25"/>
  <cols>
    <col min="1" max="3" width="10.7109375" style="21" hidden="1" customWidth="1"/>
    <col min="4" max="4" width="10.7109375" style="21" customWidth="1"/>
    <col min="5" max="5" width="10.42578125" style="21" customWidth="1"/>
    <col min="6" max="6" width="39.85546875" style="21" customWidth="1"/>
    <col min="7" max="7" width="21" style="21" customWidth="1"/>
    <col min="8" max="8" width="14.140625" style="21" customWidth="1"/>
    <col min="9" max="10" width="11.42578125" style="21" customWidth="1"/>
    <col min="11" max="11" width="13" style="21" customWidth="1"/>
    <col min="12" max="12" width="11.42578125" style="21" customWidth="1" outlineLevel="1"/>
    <col min="13" max="16384" width="9.140625" style="21"/>
  </cols>
  <sheetData>
    <row r="1" spans="2:12" ht="41.25" customHeight="1" x14ac:dyDescent="0.25">
      <c r="I1" s="104" t="s">
        <v>72</v>
      </c>
      <c r="J1" s="104"/>
      <c r="K1" s="104"/>
      <c r="L1" s="104"/>
    </row>
    <row r="2" spans="2:12" ht="24" customHeight="1" x14ac:dyDescent="0.25">
      <c r="I2" s="104" t="s">
        <v>59</v>
      </c>
      <c r="J2" s="104"/>
      <c r="K2" s="104"/>
      <c r="L2" s="104"/>
    </row>
    <row r="3" spans="2:12" ht="22.5" customHeight="1" x14ac:dyDescent="0.25">
      <c r="I3" s="104" t="s">
        <v>60</v>
      </c>
      <c r="J3" s="104"/>
      <c r="K3" s="104"/>
      <c r="L3" s="104"/>
    </row>
    <row r="4" spans="2:12" ht="33.75" customHeight="1" x14ac:dyDescent="0.25">
      <c r="I4" s="105" t="s">
        <v>80</v>
      </c>
      <c r="J4" s="105"/>
      <c r="K4" s="105"/>
      <c r="L4" s="105"/>
    </row>
    <row r="5" spans="2:12" ht="15" customHeight="1" x14ac:dyDescent="0.25">
      <c r="J5" s="106"/>
      <c r="K5" s="107"/>
      <c r="L5" s="107"/>
    </row>
    <row r="6" spans="2:12" x14ac:dyDescent="0.25">
      <c r="E6" s="101" t="s">
        <v>73</v>
      </c>
      <c r="F6" s="101"/>
      <c r="G6" s="101"/>
      <c r="H6" s="101"/>
      <c r="I6" s="101"/>
      <c r="J6" s="101"/>
      <c r="K6" s="101"/>
      <c r="L6" s="102"/>
    </row>
    <row r="7" spans="2:12" ht="82.5" customHeight="1" x14ac:dyDescent="0.25">
      <c r="E7" s="103"/>
      <c r="F7" s="103"/>
      <c r="G7" s="103"/>
      <c r="H7" s="103"/>
      <c r="I7" s="103"/>
      <c r="J7" s="103"/>
      <c r="K7" s="103"/>
      <c r="L7" s="103"/>
    </row>
    <row r="8" spans="2:12" ht="17.25" customHeight="1" x14ac:dyDescent="0.25">
      <c r="E8" s="94" t="s">
        <v>0</v>
      </c>
      <c r="F8" s="94"/>
      <c r="G8" s="94"/>
      <c r="H8" s="94"/>
      <c r="I8" s="94"/>
      <c r="J8" s="94"/>
      <c r="K8" s="94"/>
      <c r="L8" s="94"/>
    </row>
    <row r="9" spans="2:12" ht="15.75" customHeight="1" x14ac:dyDescent="0.25">
      <c r="E9" s="95" t="s">
        <v>1</v>
      </c>
      <c r="F9" s="96"/>
      <c r="G9" s="97" t="s">
        <v>70</v>
      </c>
      <c r="H9" s="97"/>
      <c r="I9" s="97"/>
      <c r="J9" s="97"/>
      <c r="K9" s="97"/>
      <c r="L9" s="97"/>
    </row>
    <row r="10" spans="2:12" ht="15.75" customHeight="1" x14ac:dyDescent="0.25">
      <c r="E10" s="98" t="s">
        <v>2</v>
      </c>
      <c r="F10" s="99"/>
      <c r="G10" s="97" t="s">
        <v>71</v>
      </c>
      <c r="H10" s="97"/>
      <c r="I10" s="97"/>
      <c r="J10" s="97"/>
      <c r="K10" s="97"/>
      <c r="L10" s="97"/>
    </row>
    <row r="11" spans="2:12" ht="15.75" customHeight="1" x14ac:dyDescent="0.25">
      <c r="E11" s="95" t="s">
        <v>3</v>
      </c>
      <c r="F11" s="96"/>
      <c r="G11" s="97" t="s">
        <v>4</v>
      </c>
      <c r="H11" s="97"/>
      <c r="I11" s="97"/>
      <c r="J11" s="97"/>
      <c r="K11" s="97"/>
      <c r="L11" s="97"/>
    </row>
    <row r="12" spans="2:12" ht="15.75" customHeight="1" x14ac:dyDescent="0.25">
      <c r="E12" s="98" t="s">
        <v>2</v>
      </c>
      <c r="F12" s="99"/>
      <c r="G12" s="97" t="s">
        <v>74</v>
      </c>
      <c r="H12" s="97"/>
      <c r="I12" s="97"/>
      <c r="J12" s="97"/>
      <c r="K12" s="97"/>
      <c r="L12" s="97"/>
    </row>
    <row r="13" spans="2:12" ht="14.25" customHeight="1" x14ac:dyDescent="0.25">
      <c r="E13" s="95" t="s">
        <v>5</v>
      </c>
      <c r="F13" s="95"/>
      <c r="G13" s="100" t="s">
        <v>75</v>
      </c>
      <c r="H13" s="100"/>
      <c r="I13" s="100"/>
      <c r="J13" s="100"/>
      <c r="K13" s="100"/>
      <c r="L13" s="100"/>
    </row>
    <row r="14" spans="2:12" ht="37.5" customHeight="1" x14ac:dyDescent="0.2">
      <c r="B14" s="1" t="b">
        <f>REGULATION_METHODS&lt;&gt;"Метод сравнения аналогов"</f>
        <v>1</v>
      </c>
      <c r="E14" s="41" t="s">
        <v>58</v>
      </c>
      <c r="F14" s="41"/>
      <c r="G14" s="41"/>
      <c r="H14" s="41"/>
      <c r="I14" s="41"/>
      <c r="J14" s="41"/>
      <c r="K14" s="41"/>
      <c r="L14" s="41"/>
    </row>
    <row r="15" spans="2:12" ht="11.25" customHeight="1" x14ac:dyDescent="0.2">
      <c r="B15" s="1" t="e">
        <f>#REF!</f>
        <v>#REF!</v>
      </c>
      <c r="E15" s="42" t="s">
        <v>6</v>
      </c>
      <c r="F15" s="69" t="s">
        <v>7</v>
      </c>
      <c r="G15" s="70"/>
      <c r="H15" s="92" t="s">
        <v>8</v>
      </c>
      <c r="I15" s="61" t="s">
        <v>9</v>
      </c>
      <c r="J15" s="61"/>
      <c r="K15" s="61"/>
      <c r="L15" s="61"/>
    </row>
    <row r="16" spans="2:12" ht="11.25" customHeight="1" x14ac:dyDescent="0.2">
      <c r="B16" s="1" t="b">
        <f>B14</f>
        <v>1</v>
      </c>
      <c r="E16" s="42"/>
      <c r="F16" s="71"/>
      <c r="G16" s="72"/>
      <c r="H16" s="93"/>
      <c r="I16" s="23" t="s">
        <v>56</v>
      </c>
      <c r="J16" s="23" t="s">
        <v>57</v>
      </c>
      <c r="K16" s="24" t="s">
        <v>76</v>
      </c>
      <c r="L16" s="24" t="s">
        <v>77</v>
      </c>
    </row>
    <row r="17" spans="2:15" ht="24.75" customHeight="1" x14ac:dyDescent="0.2">
      <c r="B17" s="1" t="e">
        <f>#REF!</f>
        <v>#REF!</v>
      </c>
      <c r="E17" s="25">
        <v>1</v>
      </c>
      <c r="F17" s="54" t="s">
        <v>61</v>
      </c>
      <c r="G17" s="54"/>
      <c r="H17" s="26" t="s">
        <v>10</v>
      </c>
      <c r="I17" s="86" t="s">
        <v>50</v>
      </c>
      <c r="J17" s="87"/>
      <c r="K17" s="87"/>
      <c r="L17" s="87"/>
      <c r="O17" s="5"/>
    </row>
    <row r="18" spans="2:15" ht="24" customHeight="1" x14ac:dyDescent="0.2">
      <c r="B18" s="1" t="e">
        <f>#REF!</f>
        <v>#REF!</v>
      </c>
      <c r="E18" s="25" t="s">
        <v>11</v>
      </c>
      <c r="F18" s="54" t="s">
        <v>12</v>
      </c>
      <c r="G18" s="54"/>
      <c r="H18" s="26" t="s">
        <v>10</v>
      </c>
      <c r="I18" s="87"/>
      <c r="J18" s="87"/>
      <c r="K18" s="87"/>
      <c r="L18" s="87"/>
      <c r="N18" s="3"/>
    </row>
    <row r="19" spans="2:15" ht="18" customHeight="1" x14ac:dyDescent="0.2">
      <c r="B19" s="1" t="b">
        <v>1</v>
      </c>
      <c r="E19" s="82" t="s">
        <v>13</v>
      </c>
      <c r="F19" s="82"/>
      <c r="G19" s="82"/>
      <c r="H19" s="82"/>
      <c r="I19" s="82"/>
      <c r="J19" s="82"/>
      <c r="K19" s="82"/>
      <c r="L19" s="82"/>
    </row>
    <row r="20" spans="2:15" ht="16.5" customHeight="1" x14ac:dyDescent="0.2">
      <c r="B20" s="1" t="e">
        <f>#REF!</f>
        <v>#REF!</v>
      </c>
      <c r="C20" s="1" t="e">
        <f t="array" ref="C20">INDEX([1]Тарифы!$Y$86:$Y$108,MATCH(#REF!,[1]Тарифы!$X$86:$X$108,0))</f>
        <v>#REF!</v>
      </c>
      <c r="D20" s="1"/>
      <c r="E20" s="42" t="s">
        <v>6</v>
      </c>
      <c r="F20" s="88" t="s">
        <v>14</v>
      </c>
      <c r="G20" s="89"/>
      <c r="H20" s="42" t="s">
        <v>8</v>
      </c>
      <c r="I20" s="61" t="s">
        <v>9</v>
      </c>
      <c r="J20" s="61"/>
      <c r="K20" s="61"/>
      <c r="L20" s="61"/>
    </row>
    <row r="21" spans="2:15" ht="17.25" customHeight="1" x14ac:dyDescent="0.2">
      <c r="B21" s="1" t="e">
        <f>B20</f>
        <v>#REF!</v>
      </c>
      <c r="E21" s="42"/>
      <c r="F21" s="90"/>
      <c r="G21" s="91"/>
      <c r="H21" s="42"/>
      <c r="I21" s="32" t="s">
        <v>56</v>
      </c>
      <c r="J21" s="32" t="s">
        <v>57</v>
      </c>
      <c r="K21" s="33" t="s">
        <v>76</v>
      </c>
      <c r="L21" s="33" t="s">
        <v>77</v>
      </c>
    </row>
    <row r="22" spans="2:15" ht="12.75" customHeight="1" x14ac:dyDescent="0.2">
      <c r="B22" s="1" t="e">
        <f t="array" ref="B22">AND(#REF!,INDEX([1]Тарифы!$AC$86:$AC$108,MATCH($C20,[1]Тарифы!$Y$86:$Y$108,0))&lt;&gt;"Тариф на транспортировку воды")</f>
        <v>#REF!</v>
      </c>
      <c r="E22" s="23">
        <v>1</v>
      </c>
      <c r="F22" s="54" t="s">
        <v>44</v>
      </c>
      <c r="G22" s="55"/>
      <c r="H22" s="4" t="s">
        <v>15</v>
      </c>
      <c r="I22" s="29">
        <f>I23+I25</f>
        <v>3.5659999999999998</v>
      </c>
      <c r="J22" s="29">
        <f>I22</f>
        <v>3.5659999999999998</v>
      </c>
      <c r="K22" s="29">
        <f>J22</f>
        <v>3.5659999999999998</v>
      </c>
      <c r="L22" s="29">
        <f>K22</f>
        <v>3.5659999999999998</v>
      </c>
    </row>
    <row r="23" spans="2:15" ht="13.5" customHeight="1" x14ac:dyDescent="0.2">
      <c r="B23" s="1"/>
      <c r="E23" s="23">
        <v>2</v>
      </c>
      <c r="F23" s="84" t="s">
        <v>47</v>
      </c>
      <c r="G23" s="85"/>
      <c r="H23" s="4" t="s">
        <v>15</v>
      </c>
      <c r="I23" s="2">
        <v>0</v>
      </c>
      <c r="J23" s="2">
        <v>0</v>
      </c>
      <c r="K23" s="2">
        <v>0</v>
      </c>
      <c r="L23" s="2">
        <v>0</v>
      </c>
    </row>
    <row r="24" spans="2:15" ht="12.75" customHeight="1" x14ac:dyDescent="0.2">
      <c r="B24" s="1"/>
      <c r="E24" s="23">
        <v>3</v>
      </c>
      <c r="F24" s="80" t="s">
        <v>45</v>
      </c>
      <c r="G24" s="81"/>
      <c r="H24" s="4" t="s">
        <v>15</v>
      </c>
      <c r="I24" s="2">
        <v>0</v>
      </c>
      <c r="J24" s="2">
        <v>0</v>
      </c>
      <c r="K24" s="2">
        <v>0</v>
      </c>
      <c r="L24" s="2">
        <v>0</v>
      </c>
    </row>
    <row r="25" spans="2:15" ht="12.75" customHeight="1" x14ac:dyDescent="0.2">
      <c r="B25" s="1" t="e">
        <f>#REF!</f>
        <v>#REF!</v>
      </c>
      <c r="E25" s="23">
        <v>4</v>
      </c>
      <c r="F25" s="54" t="s">
        <v>46</v>
      </c>
      <c r="G25" s="55"/>
      <c r="H25" s="4" t="s">
        <v>15</v>
      </c>
      <c r="I25" s="29">
        <f>I28+I27+I26</f>
        <v>3.5659999999999998</v>
      </c>
      <c r="J25" s="29">
        <f t="shared" ref="J25:L25" si="0">J28+J27+J26</f>
        <v>3.5659999999999998</v>
      </c>
      <c r="K25" s="29">
        <f t="shared" si="0"/>
        <v>3.5659999999999998</v>
      </c>
      <c r="L25" s="29">
        <f t="shared" si="0"/>
        <v>3.5659999999999998</v>
      </c>
    </row>
    <row r="26" spans="2:15" ht="12" customHeight="1" x14ac:dyDescent="0.2">
      <c r="B26" s="1" t="e">
        <f>AND(#REF!,REGULATION_METHODS&lt;&gt;"Метод сравнения аналогов")</f>
        <v>#REF!</v>
      </c>
      <c r="E26" s="23" t="str">
        <f>E25&amp;".1"</f>
        <v>4.1</v>
      </c>
      <c r="F26" s="51" t="s">
        <v>16</v>
      </c>
      <c r="G26" s="59"/>
      <c r="H26" s="4" t="s">
        <v>15</v>
      </c>
      <c r="I26" s="29">
        <v>3.5659999999999998</v>
      </c>
      <c r="J26" s="29">
        <f t="shared" ref="J26:J28" si="1">I26</f>
        <v>3.5659999999999998</v>
      </c>
      <c r="K26" s="29">
        <f t="shared" ref="K26:K28" si="2">I26</f>
        <v>3.5659999999999998</v>
      </c>
      <c r="L26" s="29">
        <f t="shared" ref="L26:L28" si="3">I26</f>
        <v>3.5659999999999998</v>
      </c>
    </row>
    <row r="27" spans="2:15" ht="12.75" customHeight="1" x14ac:dyDescent="0.2">
      <c r="B27" s="1" t="e">
        <f>B26</f>
        <v>#REF!</v>
      </c>
      <c r="E27" s="23" t="str">
        <f>E25&amp;".2"</f>
        <v>4.2</v>
      </c>
      <c r="F27" s="51" t="s">
        <v>17</v>
      </c>
      <c r="G27" s="59"/>
      <c r="H27" s="4" t="s">
        <v>15</v>
      </c>
      <c r="I27" s="2">
        <v>0</v>
      </c>
      <c r="J27" s="2">
        <f t="shared" si="1"/>
        <v>0</v>
      </c>
      <c r="K27" s="2">
        <f t="shared" si="2"/>
        <v>0</v>
      </c>
      <c r="L27" s="2">
        <f t="shared" si="3"/>
        <v>0</v>
      </c>
    </row>
    <row r="28" spans="2:15" ht="12.75" customHeight="1" x14ac:dyDescent="0.2">
      <c r="B28" s="1" t="e">
        <f>B27</f>
        <v>#REF!</v>
      </c>
      <c r="E28" s="30" t="str">
        <f>E25&amp;".3"</f>
        <v>4.3</v>
      </c>
      <c r="F28" s="51" t="s">
        <v>18</v>
      </c>
      <c r="G28" s="59"/>
      <c r="H28" s="4" t="s">
        <v>15</v>
      </c>
      <c r="I28" s="31">
        <v>0</v>
      </c>
      <c r="J28" s="31">
        <f t="shared" si="1"/>
        <v>0</v>
      </c>
      <c r="K28" s="31">
        <f t="shared" si="2"/>
        <v>0</v>
      </c>
      <c r="L28" s="31">
        <f t="shared" si="3"/>
        <v>0</v>
      </c>
    </row>
    <row r="29" spans="2:15" s="22" customFormat="1" ht="27.75" customHeight="1" x14ac:dyDescent="0.2">
      <c r="B29" s="1"/>
      <c r="E29" s="40">
        <v>2</v>
      </c>
      <c r="F29" s="40"/>
      <c r="G29" s="40"/>
      <c r="H29" s="40"/>
      <c r="I29" s="40"/>
      <c r="J29" s="40"/>
      <c r="K29" s="40"/>
      <c r="L29" s="40"/>
    </row>
    <row r="30" spans="2:15" ht="15.75" customHeight="1" x14ac:dyDescent="0.25">
      <c r="E30" s="82" t="s">
        <v>21</v>
      </c>
      <c r="F30" s="82"/>
      <c r="G30" s="82"/>
      <c r="H30" s="82"/>
      <c r="I30" s="82"/>
      <c r="J30" s="82"/>
      <c r="K30" s="82"/>
      <c r="L30" s="82"/>
    </row>
    <row r="31" spans="2:15" ht="11.25" customHeight="1" x14ac:dyDescent="0.25">
      <c r="E31" s="83" t="s">
        <v>6</v>
      </c>
      <c r="F31" s="69" t="s">
        <v>22</v>
      </c>
      <c r="G31" s="70"/>
      <c r="H31" s="42" t="s">
        <v>8</v>
      </c>
      <c r="I31" s="61" t="s">
        <v>9</v>
      </c>
      <c r="J31" s="61"/>
      <c r="K31" s="61"/>
      <c r="L31" s="61"/>
    </row>
    <row r="32" spans="2:15" ht="11.25" customHeight="1" x14ac:dyDescent="0.25">
      <c r="E32" s="83"/>
      <c r="F32" s="71"/>
      <c r="G32" s="72"/>
      <c r="H32" s="42"/>
      <c r="I32" s="32" t="s">
        <v>56</v>
      </c>
      <c r="J32" s="32" t="s">
        <v>57</v>
      </c>
      <c r="K32" s="33" t="s">
        <v>76</v>
      </c>
      <c r="L32" s="33" t="s">
        <v>77</v>
      </c>
    </row>
    <row r="33" spans="2:12" ht="46.5" customHeight="1" x14ac:dyDescent="0.2">
      <c r="E33" s="25" t="s">
        <v>23</v>
      </c>
      <c r="F33" s="54" t="s">
        <v>48</v>
      </c>
      <c r="G33" s="54"/>
      <c r="H33" s="26" t="s">
        <v>10</v>
      </c>
      <c r="I33" s="78" t="str">
        <f>I17</f>
        <v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v>
      </c>
      <c r="J33" s="79"/>
      <c r="K33" s="79"/>
      <c r="L33" s="79"/>
    </row>
    <row r="34" spans="2:12" ht="13.5" customHeight="1" x14ac:dyDescent="0.25">
      <c r="E34" s="73" t="s">
        <v>24</v>
      </c>
      <c r="F34" s="73"/>
      <c r="G34" s="73"/>
      <c r="H34" s="73"/>
      <c r="I34" s="73"/>
      <c r="J34" s="73"/>
      <c r="K34" s="73"/>
      <c r="L34" s="73"/>
    </row>
    <row r="35" spans="2:12" ht="11.25" customHeight="1" x14ac:dyDescent="0.25">
      <c r="E35" s="25" t="s">
        <v>6</v>
      </c>
      <c r="F35" s="61" t="s">
        <v>25</v>
      </c>
      <c r="G35" s="61"/>
      <c r="H35" s="61"/>
      <c r="I35" s="75" t="s">
        <v>26</v>
      </c>
      <c r="J35" s="76"/>
      <c r="K35" s="76"/>
      <c r="L35" s="77"/>
    </row>
    <row r="36" spans="2:12" ht="24" customHeight="1" x14ac:dyDescent="0.25">
      <c r="E36" s="25" t="s">
        <v>23</v>
      </c>
      <c r="F36" s="54" t="str">
        <f>F17</f>
        <v>Текущий (капитальный) ремонт и обслуживание объектов централизованной системы водоснабжения за счет тарифных источников</v>
      </c>
      <c r="G36" s="54"/>
      <c r="H36" s="54"/>
      <c r="I36" s="49" t="str">
        <f>G13</f>
        <v>2026-2029 годы</v>
      </c>
      <c r="J36" s="49"/>
      <c r="K36" s="49"/>
      <c r="L36" s="49"/>
    </row>
    <row r="37" spans="2:12" ht="25.5" customHeight="1" x14ac:dyDescent="0.25">
      <c r="E37" s="28">
        <v>2</v>
      </c>
      <c r="F37" s="54" t="s">
        <v>49</v>
      </c>
      <c r="G37" s="54"/>
      <c r="H37" s="54"/>
      <c r="I37" s="74"/>
      <c r="J37" s="74"/>
      <c r="K37" s="74"/>
      <c r="L37" s="74"/>
    </row>
    <row r="38" spans="2:12" ht="54" customHeight="1" x14ac:dyDescent="0.25">
      <c r="E38" s="68" t="s">
        <v>62</v>
      </c>
      <c r="F38" s="68"/>
      <c r="G38" s="68"/>
      <c r="H38" s="68"/>
      <c r="I38" s="68"/>
      <c r="J38" s="68"/>
      <c r="K38" s="68"/>
      <c r="L38" s="68"/>
    </row>
    <row r="39" spans="2:12" ht="12.75" customHeight="1" x14ac:dyDescent="0.25">
      <c r="E39" s="42" t="s">
        <v>6</v>
      </c>
      <c r="F39" s="69" t="s">
        <v>22</v>
      </c>
      <c r="G39" s="70"/>
      <c r="H39" s="42" t="s">
        <v>8</v>
      </c>
      <c r="I39" s="61" t="s">
        <v>9</v>
      </c>
      <c r="J39" s="61"/>
      <c r="K39" s="61"/>
      <c r="L39" s="61"/>
    </row>
    <row r="40" spans="2:12" ht="13.5" customHeight="1" x14ac:dyDescent="0.25">
      <c r="E40" s="42"/>
      <c r="F40" s="71"/>
      <c r="G40" s="72"/>
      <c r="H40" s="42"/>
      <c r="I40" s="32" t="s">
        <v>56</v>
      </c>
      <c r="J40" s="32" t="s">
        <v>57</v>
      </c>
      <c r="K40" s="33" t="s">
        <v>76</v>
      </c>
      <c r="L40" s="33" t="s">
        <v>77</v>
      </c>
    </row>
    <row r="41" spans="2:12" ht="12.75" customHeight="1" x14ac:dyDescent="0.2">
      <c r="B41" s="1" t="e">
        <f>OR(B42,B43)</f>
        <v>#REF!</v>
      </c>
      <c r="C41" s="1" t="e">
        <f t="array" ref="C41">INDEX([1]Тарифы!$AB$86:$AB$108,MATCH(#REF!,[1]Тарифы!$Y$86:$Y$108,0))</f>
        <v>#REF!</v>
      </c>
      <c r="D41" s="1"/>
      <c r="E41" s="6">
        <v>1</v>
      </c>
      <c r="F41" s="62" t="s">
        <v>51</v>
      </c>
      <c r="G41" s="63"/>
      <c r="H41" s="63"/>
      <c r="I41" s="63"/>
      <c r="J41" s="63"/>
      <c r="K41" s="63"/>
      <c r="L41" s="7"/>
    </row>
    <row r="42" spans="2:12" ht="12" customHeight="1" x14ac:dyDescent="0.2">
      <c r="B42" s="1" t="e">
        <f>AND($C41="Водоснабжение",$C42&lt;&gt;"Тариф на транспортировку воды",$C42&lt;&gt;"Тариф на техническую воду")</f>
        <v>#REF!</v>
      </c>
      <c r="C42" s="1" t="e">
        <f t="array" ref="C42">INDEX([1]Тарифы!$AC$86:$AC$108,MATCH(#REF!,[1]Тарифы!$Y$86:$Y$108,0))</f>
        <v>#REF!</v>
      </c>
      <c r="D42" s="1"/>
      <c r="E42" s="8" t="s">
        <v>27</v>
      </c>
      <c r="F42" s="51" t="s">
        <v>63</v>
      </c>
      <c r="G42" s="59"/>
      <c r="H42" s="9" t="s">
        <v>28</v>
      </c>
      <c r="I42" s="18">
        <v>0</v>
      </c>
      <c r="J42" s="18">
        <v>0</v>
      </c>
      <c r="K42" s="18">
        <v>0</v>
      </c>
      <c r="L42" s="18">
        <v>0</v>
      </c>
    </row>
    <row r="43" spans="2:12" ht="12.75" customHeight="1" x14ac:dyDescent="0.2">
      <c r="B43" s="1" t="e">
        <f>AND($C41="Водоснабжение",OR(region_name&lt;&gt;"Ленинградская область",$C42&lt;&gt;"Тариф на транспортировку воды"),$C42&lt;&gt;"Тариф на техническую воду")</f>
        <v>#REF!</v>
      </c>
      <c r="E43" s="26" t="s">
        <v>29</v>
      </c>
      <c r="F43" s="51" t="s">
        <v>64</v>
      </c>
      <c r="G43" s="59"/>
      <c r="H43" s="10" t="s">
        <v>28</v>
      </c>
      <c r="I43" s="18">
        <v>0</v>
      </c>
      <c r="J43" s="18">
        <v>0</v>
      </c>
      <c r="K43" s="18">
        <v>0</v>
      </c>
      <c r="L43" s="18">
        <v>0</v>
      </c>
    </row>
    <row r="44" spans="2:12" ht="12.75" customHeight="1" x14ac:dyDescent="0.2">
      <c r="B44" s="1" t="e">
        <f>B45</f>
        <v>#REF!</v>
      </c>
      <c r="E44" s="26">
        <v>2</v>
      </c>
      <c r="F44" s="62" t="s">
        <v>52</v>
      </c>
      <c r="G44" s="63"/>
      <c r="H44" s="63"/>
      <c r="I44" s="63"/>
      <c r="J44" s="63"/>
      <c r="K44" s="63"/>
      <c r="L44" s="7"/>
    </row>
    <row r="45" spans="2:12" ht="12" customHeight="1" x14ac:dyDescent="0.2">
      <c r="B45" s="1" t="e">
        <f>$C41="Водоснабжение"</f>
        <v>#REF!</v>
      </c>
      <c r="E45" s="26" t="s">
        <v>31</v>
      </c>
      <c r="F45" s="51" t="s">
        <v>65</v>
      </c>
      <c r="G45" s="59"/>
      <c r="H45" s="10" t="s">
        <v>32</v>
      </c>
      <c r="I45" s="18">
        <v>0</v>
      </c>
      <c r="J45" s="18">
        <v>0</v>
      </c>
      <c r="K45" s="18">
        <v>0</v>
      </c>
      <c r="L45" s="18">
        <v>0</v>
      </c>
    </row>
    <row r="46" spans="2:12" ht="11.25" customHeight="1" x14ac:dyDescent="0.2">
      <c r="B46" s="1" t="e">
        <f>OR(B47,#REF!)</f>
        <v>#REF!</v>
      </c>
      <c r="E46" s="26">
        <v>3</v>
      </c>
      <c r="F46" s="62" t="s">
        <v>34</v>
      </c>
      <c r="G46" s="63"/>
      <c r="H46" s="63"/>
      <c r="I46" s="63"/>
      <c r="J46" s="63"/>
      <c r="K46" s="63"/>
      <c r="L46" s="7"/>
    </row>
    <row r="47" spans="2:12" ht="15.75" customHeight="1" x14ac:dyDescent="0.2">
      <c r="B47" s="1" t="e">
        <f>$C41="Водоснабжение"</f>
        <v>#REF!</v>
      </c>
      <c r="E47" s="26" t="s">
        <v>19</v>
      </c>
      <c r="F47" s="51" t="s">
        <v>66</v>
      </c>
      <c r="G47" s="59"/>
      <c r="H47" s="10" t="s">
        <v>28</v>
      </c>
      <c r="I47" s="18">
        <v>0</v>
      </c>
      <c r="J47" s="18">
        <v>0</v>
      </c>
      <c r="K47" s="18">
        <v>0</v>
      </c>
      <c r="L47" s="18">
        <v>0</v>
      </c>
    </row>
    <row r="48" spans="2:12" ht="15" customHeight="1" x14ac:dyDescent="0.2">
      <c r="B48" s="1" t="e">
        <f>#REF!="Водоотведение"</f>
        <v>#REF!</v>
      </c>
      <c r="E48" s="11" t="s">
        <v>20</v>
      </c>
      <c r="F48" s="59" t="s">
        <v>67</v>
      </c>
      <c r="G48" s="59"/>
      <c r="H48" s="10" t="s">
        <v>53</v>
      </c>
      <c r="I48" s="20">
        <v>6.3100000000000003E-2</v>
      </c>
      <c r="J48" s="19">
        <f>I48</f>
        <v>6.3100000000000003E-2</v>
      </c>
      <c r="K48" s="19">
        <f t="shared" ref="K48:L48" si="4">J48</f>
        <v>6.3100000000000003E-2</v>
      </c>
      <c r="L48" s="19">
        <f t="shared" si="4"/>
        <v>6.3100000000000003E-2</v>
      </c>
    </row>
    <row r="49" spans="2:12" ht="37.5" customHeight="1" x14ac:dyDescent="0.2">
      <c r="B49" s="1" t="b">
        <v>1</v>
      </c>
      <c r="E49" s="41" t="s">
        <v>35</v>
      </c>
      <c r="F49" s="41"/>
      <c r="G49" s="41"/>
      <c r="H49" s="41"/>
      <c r="I49" s="41"/>
      <c r="J49" s="41"/>
      <c r="K49" s="41"/>
      <c r="L49" s="41"/>
    </row>
    <row r="50" spans="2:12" ht="12.75" customHeight="1" x14ac:dyDescent="0.2">
      <c r="B50" s="1" t="b">
        <v>1</v>
      </c>
      <c r="E50" s="60" t="s">
        <v>6</v>
      </c>
      <c r="F50" s="42" t="s">
        <v>22</v>
      </c>
      <c r="G50" s="42"/>
      <c r="H50" s="42"/>
      <c r="I50" s="61" t="s">
        <v>9</v>
      </c>
      <c r="J50" s="61"/>
      <c r="K50" s="61"/>
      <c r="L50" s="61"/>
    </row>
    <row r="51" spans="2:12" ht="10.5" customHeight="1" x14ac:dyDescent="0.2">
      <c r="B51" s="1" t="b">
        <v>1</v>
      </c>
      <c r="E51" s="60"/>
      <c r="F51" s="42"/>
      <c r="G51" s="42"/>
      <c r="H51" s="42"/>
      <c r="I51" s="32" t="s">
        <v>56</v>
      </c>
      <c r="J51" s="32" t="s">
        <v>57</v>
      </c>
      <c r="K51" s="33" t="s">
        <v>76</v>
      </c>
      <c r="L51" s="33" t="s">
        <v>77</v>
      </c>
    </row>
    <row r="52" spans="2:12" ht="12" customHeight="1" x14ac:dyDescent="0.2">
      <c r="B52" s="1" t="e">
        <f>B41</f>
        <v>#REF!</v>
      </c>
      <c r="C52" s="1" t="e">
        <f t="array" ref="C52">INDEX([1]Тарифы!$AB$86:$AB$108,MATCH($C53,[1]Тарифы!$Y$86:$Y$108,0))</f>
        <v>#REF!</v>
      </c>
      <c r="D52" s="1"/>
      <c r="E52" s="6">
        <f>E41</f>
        <v>1</v>
      </c>
      <c r="F52" s="62" t="s">
        <v>51</v>
      </c>
      <c r="G52" s="63"/>
      <c r="H52" s="63"/>
      <c r="I52" s="63"/>
      <c r="J52" s="63"/>
      <c r="K52" s="64"/>
      <c r="L52" s="15"/>
    </row>
    <row r="53" spans="2:12" ht="12" customHeight="1" x14ac:dyDescent="0.2">
      <c r="B53" s="1" t="e">
        <f>B42</f>
        <v>#REF!</v>
      </c>
      <c r="C53" s="1" t="e">
        <f t="array" ref="C53">INDEX([1]Тарифы!$Y$86:$Y$108,MATCH(#REF!,[1]Тарифы!$X$86:$X$108,0))</f>
        <v>#REF!</v>
      </c>
      <c r="D53" s="1"/>
      <c r="E53" s="8" t="str">
        <f>E42</f>
        <v>1.1</v>
      </c>
      <c r="F53" s="65" t="str">
        <f>F42</f>
        <v>подпункт "а" пункта 10 приказа Минстроя России от 04.04.2014 № 162/пр</v>
      </c>
      <c r="G53" s="66"/>
      <c r="H53" s="10" t="s">
        <v>28</v>
      </c>
      <c r="I53" s="2">
        <f>I42</f>
        <v>0</v>
      </c>
      <c r="J53" s="2">
        <f>J42</f>
        <v>0</v>
      </c>
      <c r="K53" s="2">
        <f>K42</f>
        <v>0</v>
      </c>
      <c r="L53" s="2">
        <f>L42</f>
        <v>0</v>
      </c>
    </row>
    <row r="54" spans="2:12" ht="12" customHeight="1" x14ac:dyDescent="0.2">
      <c r="B54" s="1" t="e">
        <f>B53</f>
        <v>#REF!</v>
      </c>
      <c r="E54" s="26"/>
      <c r="F54" s="53" t="s">
        <v>36</v>
      </c>
      <c r="G54" s="53"/>
      <c r="H54" s="12"/>
      <c r="I54" s="2" t="s">
        <v>37</v>
      </c>
      <c r="J54" s="2">
        <f t="shared" ref="J54:L54" si="5">IF(I53=0,0,(J53-I53)/I53*100)</f>
        <v>0</v>
      </c>
      <c r="K54" s="2">
        <f t="shared" si="5"/>
        <v>0</v>
      </c>
      <c r="L54" s="2">
        <f t="shared" si="5"/>
        <v>0</v>
      </c>
    </row>
    <row r="55" spans="2:12" ht="12" customHeight="1" x14ac:dyDescent="0.2">
      <c r="B55" s="1" t="e">
        <f>B43</f>
        <v>#REF!</v>
      </c>
      <c r="E55" s="26" t="str">
        <f>E43</f>
        <v>1.2</v>
      </c>
      <c r="F55" s="67" t="str">
        <f>F43</f>
        <v>подпункт "б" пункта 10 приказа Минстроя России от 04.04.2014 № 162/пр</v>
      </c>
      <c r="G55" s="67"/>
      <c r="H55" s="10" t="s">
        <v>28</v>
      </c>
      <c r="I55" s="2">
        <f>I44</f>
        <v>0</v>
      </c>
      <c r="J55" s="2">
        <f>J44</f>
        <v>0</v>
      </c>
      <c r="K55" s="2">
        <f t="shared" ref="K55:L55" si="6">K44</f>
        <v>0</v>
      </c>
      <c r="L55" s="2">
        <f t="shared" si="6"/>
        <v>0</v>
      </c>
    </row>
    <row r="56" spans="2:12" ht="12" customHeight="1" x14ac:dyDescent="0.2">
      <c r="B56" s="1" t="e">
        <f>B55</f>
        <v>#REF!</v>
      </c>
      <c r="E56" s="26"/>
      <c r="F56" s="53" t="s">
        <v>36</v>
      </c>
      <c r="G56" s="53"/>
      <c r="H56" s="12"/>
      <c r="I56" s="2" t="s">
        <v>37</v>
      </c>
      <c r="J56" s="2">
        <f t="shared" ref="J56:L56" si="7">IF(I55=0,0,(J55-I55)/I55*100)</f>
        <v>0</v>
      </c>
      <c r="K56" s="2">
        <f t="shared" si="7"/>
        <v>0</v>
      </c>
      <c r="L56" s="2">
        <f t="shared" si="7"/>
        <v>0</v>
      </c>
    </row>
    <row r="57" spans="2:12" ht="12" customHeight="1" x14ac:dyDescent="0.2">
      <c r="B57" s="1" t="e">
        <f>B44</f>
        <v>#REF!</v>
      </c>
      <c r="E57" s="26">
        <f>E44</f>
        <v>2</v>
      </c>
      <c r="F57" s="54" t="s">
        <v>30</v>
      </c>
      <c r="G57" s="55"/>
      <c r="H57" s="55"/>
      <c r="I57" s="55"/>
      <c r="J57" s="55"/>
      <c r="K57" s="56"/>
      <c r="L57" s="15"/>
    </row>
    <row r="58" spans="2:12" ht="12" customHeight="1" x14ac:dyDescent="0.2">
      <c r="B58" s="1" t="e">
        <f>B45</f>
        <v>#REF!</v>
      </c>
      <c r="E58" s="26" t="str">
        <f>E45</f>
        <v>2.1</v>
      </c>
      <c r="F58" s="51" t="str">
        <f>F45</f>
        <v>пункт 11 приказа Минстроя России от 04.04.2014 № 162/пр</v>
      </c>
      <c r="G58" s="52"/>
      <c r="H58" s="10" t="s">
        <v>28</v>
      </c>
      <c r="I58" s="2">
        <f>I45</f>
        <v>0</v>
      </c>
      <c r="J58" s="2">
        <f>J45</f>
        <v>0</v>
      </c>
      <c r="K58" s="2">
        <f>K45</f>
        <v>0</v>
      </c>
      <c r="L58" s="2">
        <f>L45</f>
        <v>0</v>
      </c>
    </row>
    <row r="59" spans="2:12" ht="12" customHeight="1" x14ac:dyDescent="0.2">
      <c r="B59" s="1" t="e">
        <f>B58</f>
        <v>#REF!</v>
      </c>
      <c r="E59" s="26"/>
      <c r="F59" s="53" t="s">
        <v>36</v>
      </c>
      <c r="G59" s="53"/>
      <c r="H59" s="12"/>
      <c r="I59" s="2" t="s">
        <v>37</v>
      </c>
      <c r="J59" s="2">
        <f t="shared" ref="J59:L59" si="8">IF(I58=0,0,(J58-I58)/I58*100)</f>
        <v>0</v>
      </c>
      <c r="K59" s="2">
        <f t="shared" si="8"/>
        <v>0</v>
      </c>
      <c r="L59" s="2">
        <f t="shared" si="8"/>
        <v>0</v>
      </c>
    </row>
    <row r="60" spans="2:12" ht="12" customHeight="1" x14ac:dyDescent="0.2">
      <c r="B60" s="1" t="e">
        <f>B46</f>
        <v>#REF!</v>
      </c>
      <c r="E60" s="26">
        <f>E46</f>
        <v>3</v>
      </c>
      <c r="F60" s="54" t="s">
        <v>34</v>
      </c>
      <c r="G60" s="55"/>
      <c r="H60" s="55"/>
      <c r="I60" s="55"/>
      <c r="J60" s="55"/>
      <c r="K60" s="56"/>
      <c r="L60" s="15"/>
    </row>
    <row r="61" spans="2:12" ht="12" customHeight="1" x14ac:dyDescent="0.2">
      <c r="B61" s="1" t="e">
        <f>B47</f>
        <v>#REF!</v>
      </c>
      <c r="E61" s="26" t="str">
        <f>E47</f>
        <v>3.1</v>
      </c>
      <c r="F61" s="51" t="str">
        <f>F47</f>
        <v>подпункт "а" пункта 13 приказа Минстроя России от 04.04.2014 № 162/пр</v>
      </c>
      <c r="G61" s="52"/>
      <c r="H61" s="10" t="s">
        <v>28</v>
      </c>
      <c r="I61" s="2">
        <f>I47</f>
        <v>0</v>
      </c>
      <c r="J61" s="2">
        <f t="shared" ref="J61:L61" si="9">J47</f>
        <v>0</v>
      </c>
      <c r="K61" s="2">
        <f t="shared" si="9"/>
        <v>0</v>
      </c>
      <c r="L61" s="2">
        <f t="shared" si="9"/>
        <v>0</v>
      </c>
    </row>
    <row r="62" spans="2:12" ht="12" customHeight="1" x14ac:dyDescent="0.2">
      <c r="B62" s="1" t="e">
        <f>B61</f>
        <v>#REF!</v>
      </c>
      <c r="E62" s="13"/>
      <c r="F62" s="57" t="s">
        <v>36</v>
      </c>
      <c r="G62" s="58"/>
      <c r="H62" s="12"/>
      <c r="I62" s="2" t="s">
        <v>37</v>
      </c>
      <c r="J62" s="2">
        <f t="shared" ref="J62:L62" si="10">IF(I61=0,0,(J61-I61)/I61*100)</f>
        <v>0</v>
      </c>
      <c r="K62" s="2">
        <f t="shared" si="10"/>
        <v>0</v>
      </c>
      <c r="L62" s="2">
        <f t="shared" si="10"/>
        <v>0</v>
      </c>
    </row>
    <row r="63" spans="2:12" ht="12" customHeight="1" x14ac:dyDescent="0.2">
      <c r="B63" s="1" t="e">
        <f>#REF!</f>
        <v>#REF!</v>
      </c>
      <c r="E63" s="11" t="s">
        <v>20</v>
      </c>
      <c r="F63" s="51" t="str">
        <f>F48</f>
        <v>подпункт "б" пункта 13 приказа Минстроя России от 04.04.2014 № 162/пр</v>
      </c>
      <c r="G63" s="52"/>
      <c r="H63" s="10" t="s">
        <v>53</v>
      </c>
      <c r="I63" s="20">
        <f>I48</f>
        <v>6.3100000000000003E-2</v>
      </c>
      <c r="J63" s="20">
        <f>I63</f>
        <v>6.3100000000000003E-2</v>
      </c>
      <c r="K63" s="20">
        <f t="shared" ref="K63:L63" si="11">J63</f>
        <v>6.3100000000000003E-2</v>
      </c>
      <c r="L63" s="20">
        <f t="shared" si="11"/>
        <v>6.3100000000000003E-2</v>
      </c>
    </row>
    <row r="64" spans="2:12" ht="13.5" customHeight="1" x14ac:dyDescent="0.2">
      <c r="B64" s="1" t="e">
        <f>B63</f>
        <v>#REF!</v>
      </c>
      <c r="E64" s="11"/>
      <c r="F64" s="53" t="s">
        <v>36</v>
      </c>
      <c r="G64" s="53"/>
      <c r="H64" s="12"/>
      <c r="I64" s="31" t="s">
        <v>37</v>
      </c>
      <c r="J64" s="31">
        <f t="shared" ref="J64:L64" si="12">IF(I63=0,0,(J63-I63)/I63*100)</f>
        <v>0</v>
      </c>
      <c r="K64" s="31">
        <f t="shared" si="12"/>
        <v>0</v>
      </c>
      <c r="L64" s="31">
        <f t="shared" si="12"/>
        <v>0</v>
      </c>
    </row>
    <row r="65" spans="2:12" s="34" customFormat="1" ht="13.5" customHeight="1" x14ac:dyDescent="0.2">
      <c r="B65" s="1"/>
      <c r="E65" s="35"/>
      <c r="F65" s="36"/>
      <c r="G65" s="36"/>
      <c r="H65" s="37"/>
      <c r="I65" s="38"/>
      <c r="J65" s="38"/>
      <c r="K65" s="38"/>
      <c r="L65" s="38"/>
    </row>
    <row r="66" spans="2:12" ht="24" customHeight="1" x14ac:dyDescent="0.2">
      <c r="B66" s="1"/>
      <c r="E66" s="40">
        <v>3</v>
      </c>
      <c r="F66" s="40"/>
      <c r="G66" s="40"/>
      <c r="H66" s="40"/>
      <c r="I66" s="40"/>
      <c r="J66" s="40"/>
      <c r="K66" s="40"/>
      <c r="L66" s="40"/>
    </row>
    <row r="67" spans="2:12" ht="16.5" customHeight="1" x14ac:dyDescent="0.25">
      <c r="E67" s="41" t="s">
        <v>38</v>
      </c>
      <c r="F67" s="41"/>
      <c r="G67" s="41"/>
      <c r="H67" s="41"/>
      <c r="I67" s="41"/>
      <c r="J67" s="41"/>
      <c r="K67" s="41"/>
      <c r="L67" s="41"/>
    </row>
    <row r="68" spans="2:12" ht="24.75" customHeight="1" x14ac:dyDescent="0.25">
      <c r="E68" s="27" t="s">
        <v>6</v>
      </c>
      <c r="F68" s="46" t="s">
        <v>22</v>
      </c>
      <c r="G68" s="46"/>
      <c r="H68" s="23" t="s">
        <v>8</v>
      </c>
      <c r="I68" s="14" t="s">
        <v>78</v>
      </c>
      <c r="J68" s="14" t="s">
        <v>79</v>
      </c>
      <c r="K68" s="47" t="s">
        <v>39</v>
      </c>
      <c r="L68" s="47"/>
    </row>
    <row r="69" spans="2:12" ht="14.25" customHeight="1" x14ac:dyDescent="0.25">
      <c r="E69" s="27" t="s">
        <v>23</v>
      </c>
      <c r="F69" s="48" t="s">
        <v>55</v>
      </c>
      <c r="G69" s="48"/>
      <c r="H69" s="27" t="s">
        <v>40</v>
      </c>
      <c r="I69" s="16">
        <v>0</v>
      </c>
      <c r="J69" s="16">
        <v>0</v>
      </c>
      <c r="K69" s="49"/>
      <c r="L69" s="49"/>
    </row>
    <row r="70" spans="2:12" ht="14.25" customHeight="1" x14ac:dyDescent="0.25">
      <c r="E70" s="27" t="s">
        <v>11</v>
      </c>
      <c r="F70" s="48" t="s">
        <v>54</v>
      </c>
      <c r="G70" s="48"/>
      <c r="H70" s="48"/>
      <c r="I70" s="48"/>
      <c r="J70" s="48"/>
      <c r="K70" s="49"/>
      <c r="L70" s="49"/>
    </row>
    <row r="71" spans="2:12" ht="13.5" customHeight="1" x14ac:dyDescent="0.25">
      <c r="E71" s="27" t="s">
        <v>31</v>
      </c>
      <c r="F71" s="50" t="str">
        <f>F53</f>
        <v>подпункт "а" пункта 10 приказа Минстроя России от 04.04.2014 № 162/пр</v>
      </c>
      <c r="G71" s="50"/>
      <c r="H71" s="27" t="s">
        <v>28</v>
      </c>
      <c r="I71" s="16">
        <v>0</v>
      </c>
      <c r="J71" s="16">
        <v>0</v>
      </c>
      <c r="K71" s="49"/>
      <c r="L71" s="49"/>
    </row>
    <row r="72" spans="2:12" ht="11.25" customHeight="1" x14ac:dyDescent="0.25">
      <c r="E72" s="27" t="s">
        <v>33</v>
      </c>
      <c r="F72" s="50" t="str">
        <f>F55</f>
        <v>подпункт "б" пункта 10 приказа Минстроя России от 04.04.2014 № 162/пр</v>
      </c>
      <c r="G72" s="50"/>
      <c r="H72" s="27" t="s">
        <v>28</v>
      </c>
      <c r="I72" s="16">
        <v>0</v>
      </c>
      <c r="J72" s="16">
        <v>0</v>
      </c>
      <c r="K72" s="49"/>
      <c r="L72" s="49"/>
    </row>
    <row r="73" spans="2:12" ht="14.25" customHeight="1" x14ac:dyDescent="0.25">
      <c r="E73" s="27" t="s">
        <v>69</v>
      </c>
      <c r="F73" s="50" t="str">
        <f>F58</f>
        <v>пункт 11 приказа Минстроя России от 04.04.2014 № 162/пр</v>
      </c>
      <c r="G73" s="50"/>
      <c r="H73" s="27" t="s">
        <v>28</v>
      </c>
      <c r="I73" s="16">
        <v>0</v>
      </c>
      <c r="J73" s="16">
        <v>0</v>
      </c>
      <c r="K73" s="49"/>
      <c r="L73" s="49"/>
    </row>
    <row r="74" spans="2:12" ht="12.75" customHeight="1" x14ac:dyDescent="0.25">
      <c r="E74" s="41" t="s">
        <v>41</v>
      </c>
      <c r="F74" s="41"/>
      <c r="G74" s="41"/>
      <c r="H74" s="41"/>
      <c r="I74" s="41"/>
      <c r="J74" s="41"/>
      <c r="K74" s="41"/>
      <c r="L74" s="41"/>
    </row>
    <row r="75" spans="2:12" ht="11.25" customHeight="1" x14ac:dyDescent="0.2">
      <c r="E75" s="42" t="s">
        <v>6</v>
      </c>
      <c r="F75" s="42" t="s">
        <v>42</v>
      </c>
      <c r="G75" s="43"/>
      <c r="H75" s="42" t="s">
        <v>8</v>
      </c>
      <c r="I75" s="42" t="s">
        <v>9</v>
      </c>
      <c r="J75" s="44"/>
      <c r="K75" s="44"/>
      <c r="L75" s="44"/>
    </row>
    <row r="76" spans="2:12" x14ac:dyDescent="0.25">
      <c r="E76" s="42"/>
      <c r="F76" s="43"/>
      <c r="G76" s="43"/>
      <c r="H76" s="43"/>
      <c r="I76" s="32" t="s">
        <v>56</v>
      </c>
      <c r="J76" s="32" t="s">
        <v>57</v>
      </c>
      <c r="K76" s="33" t="s">
        <v>76</v>
      </c>
      <c r="L76" s="33" t="s">
        <v>77</v>
      </c>
    </row>
    <row r="77" spans="2:12" ht="28.5" customHeight="1" x14ac:dyDescent="0.25">
      <c r="E77" s="28">
        <v>1</v>
      </c>
      <c r="F77" s="45" t="s">
        <v>43</v>
      </c>
      <c r="G77" s="45"/>
      <c r="H77" s="17" t="s">
        <v>10</v>
      </c>
      <c r="I77" s="28" t="s">
        <v>37</v>
      </c>
      <c r="J77" s="28" t="s">
        <v>37</v>
      </c>
      <c r="K77" s="28" t="s">
        <v>37</v>
      </c>
      <c r="L77" s="28" t="s">
        <v>37</v>
      </c>
    </row>
    <row r="78" spans="2:12" ht="11.25" customHeight="1" x14ac:dyDescent="0.25"/>
    <row r="79" spans="2:12" ht="11.25" customHeight="1" x14ac:dyDescent="0.25"/>
    <row r="80" spans="2:12" ht="44.25" customHeight="1" x14ac:dyDescent="0.25">
      <c r="E80" s="39" t="s">
        <v>68</v>
      </c>
      <c r="F80" s="39"/>
      <c r="G80" s="39"/>
      <c r="H80" s="39"/>
      <c r="I80" s="39"/>
      <c r="J80" s="39"/>
      <c r="K80" s="39"/>
      <c r="L80" s="39"/>
    </row>
    <row r="81" spans="5:12" ht="24.75" customHeight="1" x14ac:dyDescent="0.25">
      <c r="E81" s="39"/>
      <c r="F81" s="39"/>
      <c r="G81" s="39"/>
      <c r="H81" s="39"/>
      <c r="I81" s="39"/>
      <c r="J81" s="39"/>
      <c r="K81" s="39"/>
      <c r="L81" s="39"/>
    </row>
    <row r="82" spans="5:12" ht="27" customHeight="1" x14ac:dyDescent="0.25"/>
  </sheetData>
  <mergeCells count="99">
    <mergeCell ref="E6:L7"/>
    <mergeCell ref="I1:L1"/>
    <mergeCell ref="I2:L2"/>
    <mergeCell ref="I3:L3"/>
    <mergeCell ref="I4:L4"/>
    <mergeCell ref="J5:L5"/>
    <mergeCell ref="E15:E16"/>
    <mergeCell ref="F15:G16"/>
    <mergeCell ref="H15:H16"/>
    <mergeCell ref="I15:L15"/>
    <mergeCell ref="E8:L8"/>
    <mergeCell ref="E9:F9"/>
    <mergeCell ref="G9:L9"/>
    <mergeCell ref="E10:F10"/>
    <mergeCell ref="G10:L10"/>
    <mergeCell ref="E11:F11"/>
    <mergeCell ref="G11:L11"/>
    <mergeCell ref="E12:F12"/>
    <mergeCell ref="G12:L12"/>
    <mergeCell ref="E13:F13"/>
    <mergeCell ref="G13:L13"/>
    <mergeCell ref="E14:L14"/>
    <mergeCell ref="F17:G17"/>
    <mergeCell ref="I17:L18"/>
    <mergeCell ref="F18:G18"/>
    <mergeCell ref="E19:L19"/>
    <mergeCell ref="E20:E21"/>
    <mergeCell ref="F20:G21"/>
    <mergeCell ref="H20:H21"/>
    <mergeCell ref="I20:L20"/>
    <mergeCell ref="F33:G33"/>
    <mergeCell ref="I33:L33"/>
    <mergeCell ref="F22:G22"/>
    <mergeCell ref="F24:G24"/>
    <mergeCell ref="F25:G25"/>
    <mergeCell ref="F26:G26"/>
    <mergeCell ref="F27:G27"/>
    <mergeCell ref="F28:G28"/>
    <mergeCell ref="E30:L30"/>
    <mergeCell ref="E31:E32"/>
    <mergeCell ref="F31:G32"/>
    <mergeCell ref="H31:H32"/>
    <mergeCell ref="I31:L31"/>
    <mergeCell ref="E29:L29"/>
    <mergeCell ref="F23:G23"/>
    <mergeCell ref="E34:L34"/>
    <mergeCell ref="F35:H35"/>
    <mergeCell ref="F36:H36"/>
    <mergeCell ref="I36:L37"/>
    <mergeCell ref="F37:H37"/>
    <mergeCell ref="I35:L35"/>
    <mergeCell ref="F47:G47"/>
    <mergeCell ref="E38:L38"/>
    <mergeCell ref="E39:E40"/>
    <mergeCell ref="F39:G40"/>
    <mergeCell ref="H39:H40"/>
    <mergeCell ref="I39:L39"/>
    <mergeCell ref="F41:K41"/>
    <mergeCell ref="F42:G42"/>
    <mergeCell ref="F43:G43"/>
    <mergeCell ref="F44:K44"/>
    <mergeCell ref="F45:G45"/>
    <mergeCell ref="F46:K46"/>
    <mergeCell ref="F57:K57"/>
    <mergeCell ref="F48:G48"/>
    <mergeCell ref="E49:L49"/>
    <mergeCell ref="E50:E51"/>
    <mergeCell ref="F50:G51"/>
    <mergeCell ref="H50:H51"/>
    <mergeCell ref="I50:L50"/>
    <mergeCell ref="F52:K52"/>
    <mergeCell ref="F53:G53"/>
    <mergeCell ref="F54:G54"/>
    <mergeCell ref="F55:G55"/>
    <mergeCell ref="F56:G56"/>
    <mergeCell ref="F73:G73"/>
    <mergeCell ref="F58:G58"/>
    <mergeCell ref="F59:G59"/>
    <mergeCell ref="F60:K60"/>
    <mergeCell ref="F61:G61"/>
    <mergeCell ref="F63:G63"/>
    <mergeCell ref="F64:G64"/>
    <mergeCell ref="F62:G62"/>
    <mergeCell ref="E80:L81"/>
    <mergeCell ref="E66:L66"/>
    <mergeCell ref="E74:L74"/>
    <mergeCell ref="E75:E76"/>
    <mergeCell ref="F75:G76"/>
    <mergeCell ref="H75:H76"/>
    <mergeCell ref="I75:L75"/>
    <mergeCell ref="F77:G77"/>
    <mergeCell ref="E67:L67"/>
    <mergeCell ref="F68:G68"/>
    <mergeCell ref="K68:L68"/>
    <mergeCell ref="F69:G69"/>
    <mergeCell ref="K69:L73"/>
    <mergeCell ref="F70:J70"/>
    <mergeCell ref="F71:G71"/>
    <mergeCell ref="F72:G72"/>
  </mergeCells>
  <printOptions horizontalCentered="1"/>
  <pageMargins left="0.98425196850393704" right="0.78740157480314965" top="0.59055118110236227" bottom="0.39370078740157483" header="0.31496062992125984" footer="0.31496062992125984"/>
  <pageSetup paperSize="9" scale="88" fitToHeight="3" orientation="landscape" r:id="rId1"/>
  <rowBreaks count="1" manualBreakCount="1">
    <brk id="2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реш.Деповская</vt:lpstr>
      <vt:lpstr>'Прил.2 к реш.Деповская'!Область_печати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2026-08-03T13:25:21Z</cp:lastPrinted>
  <dcterms:created xsi:type="dcterms:W3CDTF">2015-06-05T18:19:34Z</dcterms:created>
  <dcterms:modified xsi:type="dcterms:W3CDTF">2026-08-05T12:18:18Z</dcterms:modified>
</cp:coreProperties>
</file>