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filterPrivacy="1"/>
  <xr:revisionPtr revIDLastSave="0" documentId="8_{97284D04-1BD4-4EBE-8F2B-53496D47418C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Лист1" sheetId="1" r:id="rId1"/>
  </sheets>
  <externalReferences>
    <externalReference r:id="rId2"/>
  </externalReferences>
  <definedNames>
    <definedName name="region_name">[1]Титульный!$AD$11</definedName>
    <definedName name="REGULATION_METHODS">[1]Титульный!$AD$62</definedName>
    <definedName name="_xlnm.Print_Area" localSheetId="0">Лист1!$A$1:$L$90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5" i="1" l="1"/>
  <c r="B66" i="1" s="1"/>
  <c r="C55" i="1" a="1"/>
  <c r="C55" i="1" s="1"/>
  <c r="C54" i="1" s="1" a="1"/>
  <c r="C54" i="1" s="1"/>
  <c r="B49" i="1"/>
  <c r="B47" i="1"/>
  <c r="B62" i="1" s="1"/>
  <c r="C43" i="1"/>
  <c r="B44" i="1" s="1"/>
  <c r="B57" i="1" s="1"/>
  <c r="B58" i="1" s="1"/>
  <c r="C43" i="1" a="1"/>
  <c r="C42" i="1"/>
  <c r="B48" i="1" s="1"/>
  <c r="B63" i="1" s="1"/>
  <c r="B64" i="1" s="1"/>
  <c r="C42" i="1" a="1"/>
  <c r="B23" i="1"/>
  <c r="B24" i="1" s="1"/>
  <c r="B25" i="1" s="1"/>
  <c r="B22" i="1"/>
  <c r="B21" i="1"/>
  <c r="B19" i="1"/>
  <c r="C18" i="1" a="1"/>
  <c r="C18" i="1" s="1"/>
  <c r="B20" i="1" s="1" a="1"/>
  <c r="B20" i="1" s="1"/>
  <c r="B18" i="1"/>
  <c r="B16" i="1"/>
  <c r="B15" i="1"/>
  <c r="B13" i="1"/>
  <c r="B12" i="1"/>
  <c r="B14" i="1" s="1"/>
  <c r="B46" i="1" l="1"/>
  <c r="B43" i="1"/>
  <c r="B60" i="1" l="1"/>
  <c r="B61" i="1" s="1"/>
  <c r="B45" i="1"/>
  <c r="B59" i="1" s="1"/>
  <c r="B55" i="1"/>
  <c r="B56" i="1" s="1"/>
  <c r="B42" i="1"/>
  <c r="B54" i="1" s="1"/>
</calcChain>
</file>

<file path=xl/sharedStrings.xml><?xml version="1.0" encoding="utf-8"?>
<sst xmlns="http://schemas.openxmlformats.org/spreadsheetml/2006/main" count="200" uniqueCount="93">
  <si>
    <t>Приложение № 3</t>
  </si>
  <si>
    <t>к решению правления</t>
  </si>
  <si>
    <t>РСТ Кировской области</t>
  </si>
  <si>
    <t>Производственная программа в сфере холодного водоснабжения ООО «Святица Агро» на территории Октябрьского террииториального отдела и Поломского террииториального отдела Фаленского муниципального округа Кировской области на 2026-2029 годы</t>
  </si>
  <si>
    <t>Раздел 1. Паспорт производственной программы</t>
  </si>
  <si>
    <t xml:space="preserve">Регулируемая организация </t>
  </si>
  <si>
    <t>ООО "Святица Агро"</t>
  </si>
  <si>
    <t>Местонахождение</t>
  </si>
  <si>
    <t xml:space="preserve">Труда улица, д. 2, с. Святица, Фаленский МО, Кировская область, 612502
</t>
  </si>
  <si>
    <t>Уполномоченный орган регулирования</t>
  </si>
  <si>
    <t>Региональная служба по тарифам Кировской области</t>
  </si>
  <si>
    <t>г. Киров, ул.Всесвятская, д.23</t>
  </si>
  <si>
    <t>Период реализации производственной программы</t>
  </si>
  <si>
    <t>2026-2029 годы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</si>
  <si>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</si>
  <si>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№</t>
  </si>
  <si>
    <t>Наименование</t>
  </si>
  <si>
    <t>Единица измерения</t>
  </si>
  <si>
    <t>Величина показателя</t>
  </si>
  <si>
    <t>2026 год</t>
  </si>
  <si>
    <t>2027 год</t>
  </si>
  <si>
    <t>2028 год</t>
  </si>
  <si>
    <t>2029 год</t>
  </si>
  <si>
    <t>Текущий и капитальный ремонт и обслуживание объектов централизованной системы водоснабжения за счет тарифных источников</t>
  </si>
  <si>
    <t>тыс.руб.</t>
  </si>
  <si>
    <t>Зарплата ОПП+цех+рем, отчисления ОПП+цех+рем, сырье и основные материалы, ремонт, услуги</t>
  </si>
  <si>
    <t>2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</si>
  <si>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</si>
  <si>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Контроль качества</t>
  </si>
  <si>
    <t>Раздел 3. Объем подачи воды</t>
  </si>
  <si>
    <t>Показатели производственной деятельности</t>
  </si>
  <si>
    <t>Объем поднятой воды</t>
  </si>
  <si>
    <t>тыс.м3</t>
  </si>
  <si>
    <t>Объем потерь воды</t>
  </si>
  <si>
    <t>Отпуск (реализация) воды потребителям всего, в т.ч.:</t>
  </si>
  <si>
    <t>3.1</t>
  </si>
  <si>
    <t>- населению</t>
  </si>
  <si>
    <t>3.2</t>
  </si>
  <si>
    <t xml:space="preserve">- бюджетным организациям </t>
  </si>
  <si>
    <t>3.3</t>
  </si>
  <si>
    <t>- прочим потребителям, в т.ч. подразделениям предприятия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</si>
  <si>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</si>
  <si>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</si>
  <si>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2027 год*</t>
  </si>
  <si>
    <t>2028 год*</t>
  </si>
  <si>
    <t>2029 год*</t>
  </si>
  <si>
    <t>1</t>
  </si>
  <si>
    <t>Финансовые потребности за счет тарифных источников (без учета расходов на инвестиции), в том числе:</t>
  </si>
  <si>
    <t>1.1</t>
  </si>
  <si>
    <t xml:space="preserve">  - операционные расходы</t>
  </si>
  <si>
    <t>1.2</t>
  </si>
  <si>
    <t xml:space="preserve">  - расходы на энергетические ресурсы</t>
  </si>
  <si>
    <t xml:space="preserve">   * финансовые потребности на 2027-2029 годы определены исходя из объема финансовой потребности 2026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</si>
  <si>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</si>
  <si>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</si>
  <si>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</si>
  <si>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</si>
  <si>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Показатели качества питьевой воды</t>
  </si>
  <si>
    <t>подпункт "а" пункта 9 приказа Минстроя России от 04.04.2014 № 162/пр</t>
  </si>
  <si>
    <t>%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</si>
  <si>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</si>
  <si>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</si>
  <si>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2.1</t>
  </si>
  <si>
    <t>пункт 11 приказа Минстроя России от 04.04.2014 № 162/пр</t>
  </si>
  <si>
    <t>ед./км</t>
  </si>
  <si>
    <t>Показатели энергетической эффективности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</si>
  <si>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</si>
  <si>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</si>
  <si>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>кВт*ч/куб.м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</si>
  <si>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</si>
  <si>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Сопоставление динамики изменения</t>
  </si>
  <si>
    <t>-</t>
  </si>
  <si>
    <t>3</t>
  </si>
  <si>
    <t>Раздел 8. Отчет об исполнении производственной программы за истекший период регулирования</t>
  </si>
  <si>
    <t>План 
на 2025 год</t>
  </si>
  <si>
    <t>Факт
 за 2025 год</t>
  </si>
  <si>
    <t>Примечание</t>
  </si>
  <si>
    <t>Финансовые потребности за счет тарифных источников, в том числе:</t>
  </si>
  <si>
    <t>Организация ранее не осуществляла деятельность по водоснабжению на данной территории</t>
  </si>
  <si>
    <t>Операционные расходы, в том числе:</t>
  </si>
  <si>
    <t>1.1.1</t>
  </si>
  <si>
    <t xml:space="preserve"> - Ремонт за счет тарифных источников</t>
  </si>
  <si>
    <t>1.1.2</t>
  </si>
  <si>
    <t xml:space="preserve"> - Контроль качества питьевой воды</t>
  </si>
  <si>
    <t>Расходы на энергетические ресурсы</t>
  </si>
  <si>
    <t>Объем отпущенной воды</t>
  </si>
  <si>
    <t>тыс. куб.м</t>
  </si>
  <si>
    <t>Показатели качества питьевой воды, надежности и бесперебойности услуги водоснабжения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</si>
  <si>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</si>
  <si>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</si>
  <si>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</si>
  <si>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                                              __________________</t>
  </si>
  <si>
    <t>от 27.05.2026 № 18/5-кс-2026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</si>
</sst>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10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ahoma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17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4" fillId="0" borderId="1" applyFill="0">
      <alignment horizontal="center" vertical="center" wrapText="1"/>
    </xf>
    <xf numFmtId="0" fontId="4" fillId="0" borderId="1" applyFill="0">
      <alignment horizontal="center" vertical="center"/>
    </xf>
    <xf numFmtId="0" fontId="4" fillId="0" borderId="4" applyFill="0">
      <alignment horizontal="right" vertical="center" wrapText="1" indent="1"/>
    </xf>
    <xf numFmtId="0" fontId="4" fillId="0" borderId="5" applyFill="0">
      <alignment horizontal="right" vertical="center" wrapText="1" indent="1"/>
    </xf>
    <xf numFmtId="0" fontId="7" fillId="0" borderId="6" applyFill="0">
      <alignment horizontal="center" vertical="center" wrapText="1"/>
    </xf>
    <xf numFmtId="0" fontId="7" fillId="0" borderId="4" applyFill="0">
      <alignment horizontal="right" vertical="center" wrapText="1" indent="1"/>
    </xf>
    <xf numFmtId="0" fontId="7" fillId="0" borderId="5" applyFill="0">
      <alignment horizontal="right" vertical="center" wrapText="1" indent="1"/>
    </xf>
    <xf numFmtId="0" fontId="7" fillId="0" borderId="7" applyFill="0">
      <alignment horizontal="center" vertical="center"/>
    </xf>
    <xf numFmtId="0" fontId="7" fillId="0" borderId="0" applyFill="0" applyBorder="0"/>
    <xf numFmtId="0" fontId="7" fillId="0" borderId="4" applyFill="0">
      <alignment horizontal="center" vertical="center" wrapText="1"/>
    </xf>
    <xf numFmtId="0" fontId="7" fillId="0" borderId="8" applyFill="0">
      <alignment horizontal="center" vertical="center" wrapText="1"/>
    </xf>
    <xf numFmtId="0" fontId="7" fillId="0" borderId="9" applyFill="0">
      <alignment horizontal="center" vertical="center" wrapText="1"/>
    </xf>
    <xf numFmtId="0" fontId="7" fillId="0" borderId="10" applyFill="0">
      <alignment horizontal="center" vertical="center" wrapText="1"/>
    </xf>
    <xf numFmtId="0" fontId="7" fillId="0" borderId="5" applyFill="0">
      <alignment horizontal="center" vertical="center" wrapText="1"/>
    </xf>
    <xf numFmtId="0" fontId="7" fillId="0" borderId="11" applyFill="0">
      <alignment horizontal="center" vertical="center" wrapText="1"/>
    </xf>
    <xf numFmtId="0" fontId="7" fillId="0" borderId="12" applyFill="0">
      <alignment horizontal="center" vertical="center" wrapText="1"/>
    </xf>
    <xf numFmtId="0" fontId="7" fillId="0" borderId="7" applyFill="0">
      <alignment horizontal="center" vertical="center" wrapText="1"/>
    </xf>
    <xf numFmtId="0" fontId="7" fillId="0" borderId="13" applyFill="0">
      <alignment vertical="center"/>
    </xf>
    <xf numFmtId="49" fontId="7" fillId="0" borderId="4" applyFill="0">
      <alignment horizontal="center" vertical="center" wrapText="1"/>
    </xf>
    <xf numFmtId="0" fontId="7" fillId="0" borderId="5" applyFill="0">
      <alignment horizontal="left" vertical="center" wrapText="1"/>
    </xf>
    <xf numFmtId="0" fontId="7" fillId="0" borderId="4" applyFill="0">
      <alignment horizontal="center" vertical="center"/>
    </xf>
    <xf numFmtId="4" fontId="7" fillId="3" borderId="4">
      <alignment vertical="center" wrapText="1"/>
    </xf>
    <xf numFmtId="4" fontId="7" fillId="3" borderId="5">
      <alignment vertical="center" wrapText="1"/>
    </xf>
    <xf numFmtId="0" fontId="7" fillId="0" borderId="1" applyFill="0">
      <alignment horizontal="left" vertical="center" wrapText="1"/>
    </xf>
    <xf numFmtId="0" fontId="7" fillId="0" borderId="8" applyFill="0">
      <alignment horizontal="center" vertical="center"/>
    </xf>
    <xf numFmtId="0" fontId="7" fillId="0" borderId="9" applyFill="0">
      <alignment horizontal="center" vertical="center"/>
    </xf>
    <xf numFmtId="0" fontId="7" fillId="0" borderId="11" applyFill="0">
      <alignment horizontal="center" vertical="center"/>
    </xf>
    <xf numFmtId="0" fontId="7" fillId="0" borderId="12" applyFill="0">
      <alignment horizontal="center" vertical="center"/>
    </xf>
    <xf numFmtId="0" fontId="8" fillId="0" borderId="4" applyFill="0">
      <alignment horizontal="center"/>
    </xf>
    <xf numFmtId="0" fontId="7" fillId="0" borderId="5" applyFill="0">
      <alignment horizontal="left" vertical="center" wrapText="1" indent="1"/>
    </xf>
    <xf numFmtId="0" fontId="7" fillId="0" borderId="1" applyFill="0">
      <alignment horizontal="left" vertical="center" wrapText="1" indent="1"/>
    </xf>
    <xf numFmtId="0" fontId="4" fillId="0" borderId="1" applyFill="0">
      <alignment horizontal="left" vertical="center" indent="1"/>
    </xf>
    <xf numFmtId="0" fontId="7" fillId="0" borderId="1" applyFill="0">
      <alignment horizontal="center" vertical="center" wrapText="1"/>
    </xf>
    <xf numFmtId="0" fontId="7" fillId="0" borderId="10" applyFill="0">
      <alignment horizontal="center" vertical="center"/>
    </xf>
    <xf numFmtId="0" fontId="7" fillId="0" borderId="5" applyFill="0">
      <alignment horizontal="left" vertical="center"/>
    </xf>
    <xf numFmtId="0" fontId="7" fillId="0" borderId="1" applyFill="0">
      <alignment horizontal="left" vertical="center"/>
    </xf>
    <xf numFmtId="0" fontId="7" fillId="0" borderId="13" applyFill="0"/>
    <xf numFmtId="49" fontId="7" fillId="0" borderId="4" applyFill="0">
      <alignment horizontal="center" vertical="center"/>
    </xf>
    <xf numFmtId="164" fontId="7" fillId="0" borderId="7" applyFill="0">
      <alignment horizontal="center" vertical="center"/>
    </xf>
    <xf numFmtId="4" fontId="7" fillId="3" borderId="4">
      <alignment horizontal="right" vertical="center" wrapText="1"/>
    </xf>
    <xf numFmtId="164" fontId="7" fillId="0" borderId="4" applyFill="0">
      <alignment horizontal="center" vertical="center"/>
    </xf>
    <xf numFmtId="0" fontId="7" fillId="0" borderId="5" applyFill="0">
      <alignment horizontal="left" wrapText="1" indent="1"/>
    </xf>
    <xf numFmtId="0" fontId="7" fillId="0" borderId="14" applyFill="0">
      <alignment horizontal="left" wrapText="1" indent="1"/>
    </xf>
    <xf numFmtId="0" fontId="7" fillId="0" borderId="4" applyFill="0">
      <alignment horizontal="left" vertical="center" wrapText="1"/>
    </xf>
    <xf numFmtId="4" fontId="7" fillId="0" borderId="4" applyFill="0">
      <alignment horizontal="right" vertical="center"/>
    </xf>
    <xf numFmtId="0" fontId="7" fillId="0" borderId="4" applyFill="0">
      <alignment horizontal="left" vertical="center" wrapText="1" indent="1"/>
    </xf>
    <xf numFmtId="0" fontId="7" fillId="0" borderId="14" applyFill="0">
      <alignment horizontal="left" vertical="center" wrapText="1" indent="1"/>
    </xf>
    <xf numFmtId="0" fontId="7" fillId="0" borderId="5" applyFill="0">
      <alignment vertical="center" wrapText="1"/>
    </xf>
  </cellStyleXfs>
  <cellXfs count="100">
    <xf numFmtId="0" fontId="0" fillId="0" borderId="0" xfId="0"/>
    <xf numFmtId="0" fontId="1" fillId="2" borderId="0" xfId="0" applyFont="1" applyFill="1" applyAlignment="1">
      <alignment vertical="top"/>
    </xf>
    <xf numFmtId="0" fontId="0" fillId="2" borderId="0" xfId="0" applyFill="1"/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horizontal="left" vertical="center" indent="15"/>
    </xf>
    <xf numFmtId="0" fontId="3" fillId="2" borderId="0" xfId="0" applyFont="1" applyFill="1" applyAlignment="1">
      <alignment vertical="top"/>
    </xf>
    <xf numFmtId="0" fontId="1" fillId="2" borderId="0" xfId="0" applyFont="1" applyFill="1" applyAlignment="1">
      <alignment vertical="center" wrapText="1"/>
    </xf>
    <xf numFmtId="0" fontId="1" fillId="2" borderId="0" xfId="9" applyFont="1" applyFill="1"/>
    <xf numFmtId="0" fontId="1" fillId="2" borderId="3" xfId="14" applyFont="1" applyFill="1" applyBorder="1">
      <alignment horizontal="center" vertical="center" wrapText="1"/>
    </xf>
    <xf numFmtId="0" fontId="1" fillId="2" borderId="3" xfId="18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top"/>
    </xf>
    <xf numFmtId="49" fontId="1" fillId="2" borderId="3" xfId="19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4" fontId="1" fillId="2" borderId="3" xfId="22" applyFont="1" applyFill="1" applyBorder="1" applyAlignment="1">
      <alignment horizontal="center" vertical="center" wrapText="1"/>
    </xf>
    <xf numFmtId="4" fontId="1" fillId="2" borderId="3" xfId="23" applyFont="1" applyFill="1" applyBorder="1" applyAlignment="1">
      <alignment horizontal="center" vertical="center" wrapText="1"/>
    </xf>
    <xf numFmtId="0" fontId="1" fillId="2" borderId="4" xfId="21" applyFont="1" applyFill="1">
      <alignment horizontal="center" vertical="center"/>
    </xf>
    <xf numFmtId="0" fontId="1" fillId="2" borderId="0" xfId="0" applyFont="1" applyFill="1"/>
    <xf numFmtId="0" fontId="1" fillId="2" borderId="3" xfId="10" applyFont="1" applyFill="1" applyBorder="1">
      <alignment horizontal="center" vertical="center" wrapText="1"/>
    </xf>
    <xf numFmtId="0" fontId="9" fillId="2" borderId="3" xfId="29" applyFont="1" applyFill="1" applyBorder="1">
      <alignment horizontal="center"/>
    </xf>
    <xf numFmtId="49" fontId="1" fillId="2" borderId="3" xfId="10" applyNumberFormat="1" applyFont="1" applyFill="1" applyBorder="1">
      <alignment horizontal="center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2" fontId="1" fillId="2" borderId="3" xfId="10" applyNumberFormat="1" applyFont="1" applyFill="1" applyBorder="1">
      <alignment horizontal="center" vertical="center" wrapText="1"/>
    </xf>
    <xf numFmtId="2" fontId="1" fillId="2" borderId="3" xfId="14" applyNumberFormat="1" applyFont="1" applyFill="1" applyBorder="1">
      <alignment horizontal="center" vertical="center" wrapText="1"/>
    </xf>
    <xf numFmtId="0" fontId="1" fillId="2" borderId="3" xfId="34" applyFont="1" applyFill="1" applyBorder="1">
      <alignment horizontal="center" vertical="center"/>
    </xf>
    <xf numFmtId="0" fontId="1" fillId="2" borderId="3" xfId="37" applyFont="1" applyFill="1" applyBorder="1"/>
    <xf numFmtId="49" fontId="1" fillId="2" borderId="3" xfId="38" applyFont="1" applyFill="1" applyBorder="1">
      <alignment horizontal="center" vertical="center"/>
    </xf>
    <xf numFmtId="164" fontId="1" fillId="2" borderId="3" xfId="39" applyFont="1" applyFill="1" applyBorder="1">
      <alignment horizontal="center" vertical="center"/>
    </xf>
    <xf numFmtId="4" fontId="1" fillId="2" borderId="3" xfId="40" applyFont="1" applyFill="1" applyBorder="1" applyAlignment="1">
      <alignment horizontal="center" vertical="center" wrapText="1"/>
    </xf>
    <xf numFmtId="164" fontId="1" fillId="2" borderId="3" xfId="41" applyFont="1" applyFill="1" applyBorder="1">
      <alignment horizontal="center" vertical="center"/>
    </xf>
    <xf numFmtId="49" fontId="1" fillId="2" borderId="3" xfId="21" applyNumberFormat="1" applyFont="1" applyFill="1" applyBorder="1">
      <alignment horizontal="center" vertical="center"/>
    </xf>
    <xf numFmtId="0" fontId="1" fillId="2" borderId="3" xfId="30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4" fontId="1" fillId="2" borderId="3" xfId="45" applyFont="1" applyFill="1" applyBorder="1">
      <alignment horizontal="right" vertical="center"/>
    </xf>
    <xf numFmtId="0" fontId="1" fillId="2" borderId="3" xfId="48" applyFont="1" applyFill="1" applyBorder="1">
      <alignment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top"/>
    </xf>
    <xf numFmtId="2" fontId="1" fillId="2" borderId="3" xfId="0" applyNumberFormat="1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6" fillId="2" borderId="3" xfId="1" applyFont="1" applyFill="1" applyBorder="1">
      <alignment horizontal="center" vertical="center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vertical="top" wrapText="1"/>
    </xf>
    <xf numFmtId="49" fontId="1" fillId="2" borderId="3" xfId="1" applyNumberFormat="1" applyFont="1" applyFill="1" applyBorder="1" applyAlignment="1">
      <alignment horizontal="left" vertical="center" wrapText="1"/>
    </xf>
    <xf numFmtId="0" fontId="1" fillId="2" borderId="3" xfId="1" applyFont="1" applyFill="1" applyBorder="1" applyAlignment="1">
      <alignment horizontal="left" vertical="center" wrapText="1"/>
    </xf>
    <xf numFmtId="0" fontId="1" fillId="2" borderId="3" xfId="44" applyFont="1" applyFill="1" applyBorder="1">
      <alignment horizontal="left" vertical="center" wrapText="1"/>
    </xf>
    <xf numFmtId="49" fontId="1" fillId="2" borderId="0" xfId="21" applyNumberFormat="1" applyFont="1" applyFill="1" applyBorder="1">
      <alignment horizontal="center" vertical="center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0" fontId="1" fillId="2" borderId="3" xfId="30" applyFont="1" applyFill="1" applyBorder="1">
      <alignment horizontal="left" vertical="center" wrapText="1" indent="1"/>
    </xf>
    <xf numFmtId="0" fontId="1" fillId="2" borderId="3" xfId="47" applyFont="1" applyFill="1" applyBorder="1">
      <alignment horizontal="left" vertical="center" wrapText="1" indent="1"/>
    </xf>
    <xf numFmtId="0" fontId="1" fillId="2" borderId="3" xfId="20" applyFont="1" applyFill="1" applyBorder="1">
      <alignment horizontal="left" vertical="center" wrapText="1"/>
    </xf>
    <xf numFmtId="0" fontId="1" fillId="2" borderId="15" xfId="48" applyFont="1" applyFill="1" applyBorder="1" applyAlignment="1">
      <alignment horizontal="left" vertical="center" wrapText="1"/>
    </xf>
    <xf numFmtId="0" fontId="1" fillId="2" borderId="16" xfId="48" applyFont="1" applyFill="1" applyBorder="1" applyAlignment="1">
      <alignment horizontal="left" vertical="center" wrapText="1"/>
    </xf>
    <xf numFmtId="0" fontId="1" fillId="2" borderId="3" xfId="35" applyFont="1" applyFill="1" applyBorder="1">
      <alignment horizontal="left" vertical="center"/>
    </xf>
    <xf numFmtId="0" fontId="1" fillId="2" borderId="3" xfId="42" applyFont="1" applyFill="1" applyBorder="1">
      <alignment horizontal="left" wrapText="1" indent="1"/>
    </xf>
    <xf numFmtId="0" fontId="1" fillId="2" borderId="3" xfId="43" applyFont="1" applyFill="1" applyBorder="1">
      <alignment horizontal="left" wrapText="1" indent="1"/>
    </xf>
    <xf numFmtId="0" fontId="1" fillId="2" borderId="3" xfId="46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0" fontId="1" fillId="2" borderId="3" xfId="21" applyFont="1" applyFill="1" applyBorder="1">
      <alignment horizontal="center" vertical="center"/>
    </xf>
    <xf numFmtId="0" fontId="1" fillId="2" borderId="3" xfId="14" applyFont="1" applyFill="1" applyBorder="1">
      <alignment horizontal="center" vertical="center" wrapText="1"/>
    </xf>
    <xf numFmtId="0" fontId="1" fillId="2" borderId="3" xfId="36" applyFont="1" applyFill="1" applyBorder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15" applyFont="1" applyFill="1" applyBorder="1" applyAlignment="1">
      <alignment vertical="center" wrapText="1"/>
    </xf>
    <xf numFmtId="49" fontId="1" fillId="2" borderId="3" xfId="19" applyFont="1" applyFill="1" applyBorder="1" applyAlignment="1">
      <alignment horizontal="left" vertical="center" wrapText="1"/>
    </xf>
    <xf numFmtId="49" fontId="1" fillId="2" borderId="0" xfId="19" applyFont="1" applyFill="1" applyBorder="1">
      <alignment horizontal="center" vertical="center" wrapText="1"/>
    </xf>
    <xf numFmtId="0" fontId="6" fillId="2" borderId="3" xfId="32" applyFont="1" applyFill="1" applyBorder="1" applyAlignment="1">
      <alignment horizontal="center" vertical="center"/>
    </xf>
    <xf numFmtId="0" fontId="1" fillId="2" borderId="3" xfId="33" applyFont="1" applyFill="1" applyBorder="1">
      <alignment horizontal="center" vertical="center" wrapText="1"/>
    </xf>
    <xf numFmtId="0" fontId="6" fillId="2" borderId="3" xfId="2" applyFont="1" applyFill="1" applyBorder="1">
      <alignment horizontal="center" vertical="center"/>
    </xf>
    <xf numFmtId="49" fontId="1" fillId="2" borderId="3" xfId="19" applyFont="1" applyFill="1" applyBorder="1">
      <alignment horizontal="center" vertical="center" wrapText="1"/>
    </xf>
    <xf numFmtId="0" fontId="1" fillId="2" borderId="3" xfId="24" applyFont="1" applyFill="1" applyBorder="1">
      <alignment horizontal="left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27" applyFont="1" applyFill="1" applyBorder="1">
      <alignment horizontal="center" vertical="center"/>
    </xf>
    <xf numFmtId="0" fontId="1" fillId="2" borderId="3" xfId="28" applyFont="1" applyFill="1" applyBorder="1">
      <alignment horizontal="center" vertical="center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6" fillId="2" borderId="3" xfId="3" applyFont="1" applyFill="1" applyBorder="1">
      <alignment horizontal="right" vertical="center" wrapText="1" indent="1"/>
    </xf>
    <xf numFmtId="0" fontId="6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8" applyFont="1" applyFill="1" applyBorder="1">
      <alignment horizontal="center" vertical="center"/>
    </xf>
    <xf numFmtId="0" fontId="5" fillId="2" borderId="2" xfId="1" applyFont="1" applyFill="1" applyBorder="1">
      <alignment horizontal="center" vertical="center" wrapText="1"/>
    </xf>
    <xf numFmtId="0" fontId="1" fillId="2" borderId="3" xfId="5" applyFont="1" applyFill="1" applyBorder="1" applyAlignment="1">
      <alignment horizontal="center" vertical="top" wrapText="1"/>
    </xf>
    <xf numFmtId="0" fontId="1" fillId="2" borderId="3" xfId="5" applyFont="1" applyFill="1" applyBorder="1" applyAlignment="1">
      <alignment horizontal="center" vertical="top"/>
    </xf>
  </cellXfs>
  <cellStyles count="49">
    <cellStyle name="s1082" xfId="23" xr:uid="{A7B18D15-E2C3-4C40-8318-4196DD318C0D}"/>
    <cellStyle name="s1586" xfId="22" xr:uid="{271686B8-A32B-49D6-80B0-8A58DECAC1B0}"/>
    <cellStyle name="s173" xfId="14" xr:uid="{42D84586-9DB4-4014-AC48-446D4C88AF34}"/>
    <cellStyle name="s1778" xfId="32" xr:uid="{32EBABCA-92B5-4EBD-96C9-5A15EBEAC257}"/>
    <cellStyle name="s181" xfId="40" xr:uid="{4BB1EDB0-5CA2-4153-9D21-296C1C50DB2B}"/>
    <cellStyle name="s1932" xfId="27" xr:uid="{39ECFFBB-859A-4D61-B7B0-7F30A73CC164}"/>
    <cellStyle name="s1946" xfId="42" xr:uid="{EF3661DC-6D3C-4F4B-8389-D6425FD3971A}"/>
    <cellStyle name="s1974" xfId="36" xr:uid="{2D9ECCD5-45CB-4198-BA41-C3527D3FA378}"/>
    <cellStyle name="s1984" xfId="45" xr:uid="{EB75E77A-CBF4-4211-969F-00677A33F6A5}"/>
    <cellStyle name="s2098" xfId="25" xr:uid="{C2DCD269-B4C2-4FA7-A5E0-DF5FE77EDBF8}"/>
    <cellStyle name="s231" xfId="10" xr:uid="{EE577080-71C4-4DE8-A6DC-C98206F9E1FA}"/>
    <cellStyle name="s2585" xfId="28" xr:uid="{9002112D-3FE2-4C98-8882-76C0BBAFB07C}"/>
    <cellStyle name="s2693" xfId="2" xr:uid="{07ABCF25-F75F-47DC-A5D1-6D7A933AB669}"/>
    <cellStyle name="s2694" xfId="3" xr:uid="{1D35E318-1FF5-4F33-A378-40055176379D}"/>
    <cellStyle name="s2695" xfId="4" xr:uid="{FD586B70-25D6-46F1-A6D9-CEC467A07977}"/>
    <cellStyle name="s27" xfId="19" xr:uid="{919D1691-5165-4798-A694-2464F9ED9B71}"/>
    <cellStyle name="s2700" xfId="18" xr:uid="{5B722F37-4F85-492D-BF70-2327B7E4F7F6}"/>
    <cellStyle name="s2701" xfId="26" xr:uid="{698A76EA-2D3F-4903-8750-49656775F961}"/>
    <cellStyle name="s2705" xfId="29" xr:uid="{10282C6E-66E6-4BBC-871F-527D99AFE90C}"/>
    <cellStyle name="s2709" xfId="39" xr:uid="{8E385F7A-25EF-4020-ABBC-A3181560F6A5}"/>
    <cellStyle name="s2710" xfId="41" xr:uid="{056DFD28-F08F-4BAF-9EBC-3F0A1BCC6D12}"/>
    <cellStyle name="s2717" xfId="43" xr:uid="{C75843D0-2B5D-4F29-8257-5B8A4C6A23AE}"/>
    <cellStyle name="s37" xfId="21" xr:uid="{669D4BEC-84F6-4802-9AFD-094AE8A1F80A}"/>
    <cellStyle name="s38" xfId="38" xr:uid="{CF2EFAD8-48FB-47EB-8FA6-64FAD065B009}"/>
    <cellStyle name="s43" xfId="9" xr:uid="{AEFFD6D6-5318-4066-B62C-40C0C0D1D988}"/>
    <cellStyle name="s436" xfId="6" xr:uid="{103CB829-93BC-4D0B-8900-662F544EF284}"/>
    <cellStyle name="s437" xfId="7" xr:uid="{CC029D0A-4841-4376-9A60-523D478CBAD6}"/>
    <cellStyle name="s503" xfId="13" xr:uid="{3F999F09-51B0-474B-8550-9CEAFDA3176F}"/>
    <cellStyle name="s57" xfId="8" xr:uid="{36C9758B-E248-4FF7-A2A1-E0281CBF6586}"/>
    <cellStyle name="s69" xfId="30" xr:uid="{D296B2D4-99FC-4576-A7B5-354D15781BA3}"/>
    <cellStyle name="s704" xfId="44" xr:uid="{156D3F79-F55F-4BAD-85D8-C22AA40BB9A7}"/>
    <cellStyle name="s724" xfId="34" xr:uid="{0F4EC8FA-3347-44F3-BC37-B1F679D910F1}"/>
    <cellStyle name="s733" xfId="33" xr:uid="{CE226ACC-263E-4C07-9FDA-E503ECF050F8}"/>
    <cellStyle name="s736" xfId="16" xr:uid="{F4171CC6-6C64-4414-9750-99111ADE9483}"/>
    <cellStyle name="s737" xfId="11" xr:uid="{43D26F68-2FFB-494F-BD30-9DAE049AC233}"/>
    <cellStyle name="s741" xfId="48" xr:uid="{621E49A1-3E6F-4880-9A2F-C61EB8A6C04A}"/>
    <cellStyle name="s747" xfId="17" xr:uid="{5D1E1E8D-42B3-4765-842F-94F0E4541FDC}"/>
    <cellStyle name="s749" xfId="15" xr:uid="{CC7C3302-FC97-4F52-B1A1-8D8CAF7B5D00}"/>
    <cellStyle name="s760" xfId="20" xr:uid="{86E9DDD2-6A1F-464A-8B93-E29899276C60}"/>
    <cellStyle name="s77" xfId="47" xr:uid="{8A1989EA-326E-4BCE-9BCE-B0D074A30680}"/>
    <cellStyle name="s805" xfId="1" xr:uid="{A12EC9DD-5713-4823-A3B5-F30382AF9386}"/>
    <cellStyle name="s806" xfId="12" xr:uid="{F3966D82-6381-45C4-B940-663C79825A6A}"/>
    <cellStyle name="s864" xfId="37" xr:uid="{2879E497-B945-44E9-B084-157A97A03678}"/>
    <cellStyle name="s880" xfId="35" xr:uid="{45F426ED-5BE8-43F3-9F5A-66C92C3FD80C}"/>
    <cellStyle name="s89" xfId="46" xr:uid="{DB90EAD1-3282-4B88-BE4B-8458836BB118}"/>
    <cellStyle name="s90" xfId="31" xr:uid="{B0D9CFE5-08BA-4826-8950-4BBB3CA0DAF9}"/>
    <cellStyle name="s970" xfId="5" xr:uid="{1A98C40C-671E-4A6E-812A-96CF4CC06F64}"/>
    <cellStyle name="s995" xfId="24" xr:uid="{5845F4D7-1428-42CB-AD2C-6D02237A8E6C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>
        <row r="107">
          <cell r="G107" t="str">
            <v>один год</v>
          </cell>
        </row>
      </sheetData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>
        <row r="2">
          <cell r="DG2" t="str">
            <v>Версия организации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5">
          <cell r="AN5" t="str">
            <v>2020</v>
          </cell>
        </row>
      </sheetData>
      <sheetData sheetId="27"/>
      <sheetData sheetId="28"/>
      <sheetData sheetId="29"/>
      <sheetData sheetId="30"/>
      <sheetData sheetId="31"/>
      <sheetData sheetId="32"/>
      <sheetData sheetId="33">
        <row r="5">
          <cell r="AG5" t="str">
            <v>2021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0"/>
  <sheetViews>
    <sheetView tabSelected="1" view="pageBreakPreview" zoomScale="95" zoomScaleNormal="100" zoomScaleSheetLayoutView="95" workbookViewId="0">
      <selection activeCell="I4" sqref="I4"/>
    </sheetView>
  </sheetViews>
  <sheetFormatPr defaultRowHeight="15" outlineLevelCol="1" x14ac:dyDescent="0.25"/>
  <cols>
    <col min="1" max="1" width="8.42578125" style="1" customWidth="1"/>
    <col min="2" max="3" width="10.7109375" style="1" hidden="1" customWidth="1"/>
    <col min="4" max="4" width="8" style="2" hidden="1" customWidth="1"/>
    <col min="5" max="5" width="7.42578125" style="1" customWidth="1"/>
    <col min="6" max="6" width="39.85546875" style="1" customWidth="1"/>
    <col min="7" max="7" width="40.42578125" style="1" customWidth="1"/>
    <col min="8" max="8" width="14.140625" style="1" customWidth="1"/>
    <col min="9" max="9" width="11.42578125" style="1" customWidth="1"/>
    <col min="10" max="10" width="10.7109375" style="1" customWidth="1"/>
    <col min="11" max="11" width="11.5703125" style="1" customWidth="1"/>
    <col min="12" max="12" width="11.42578125" style="1" customWidth="1" outlineLevel="1"/>
    <col min="13" max="13" width="9.7109375" style="1" customWidth="1"/>
    <col min="14" max="14" width="28.85546875" style="1" hidden="1" customWidth="1"/>
    <col min="15" max="16384" width="9.140625" style="1"/>
  </cols>
  <sheetData>
    <row r="1" spans="2:19" ht="21" customHeight="1" x14ac:dyDescent="0.25">
      <c r="I1" s="3" t="s">
        <v>0</v>
      </c>
      <c r="K1" s="4"/>
    </row>
    <row r="2" spans="2:19" ht="20.25" x14ac:dyDescent="0.25">
      <c r="I2" s="3" t="s">
        <v>1</v>
      </c>
      <c r="K2" s="5"/>
    </row>
    <row r="3" spans="2:19" ht="23.25" customHeight="1" x14ac:dyDescent="0.25">
      <c r="I3" s="3" t="s">
        <v>2</v>
      </c>
      <c r="K3" s="5"/>
    </row>
    <row r="4" spans="2:19" ht="30.75" customHeight="1" x14ac:dyDescent="0.25">
      <c r="I4" s="3" t="s">
        <v>92</v>
      </c>
      <c r="M4" s="6"/>
    </row>
    <row r="5" spans="2:19" ht="53.25" customHeight="1" x14ac:dyDescent="0.25">
      <c r="E5" s="97" t="s">
        <v>3</v>
      </c>
      <c r="F5" s="97"/>
      <c r="G5" s="97"/>
      <c r="H5" s="97"/>
      <c r="I5" s="97"/>
      <c r="J5" s="97"/>
      <c r="K5" s="97"/>
      <c r="L5" s="97"/>
    </row>
    <row r="6" spans="2:19" ht="12.75" customHeight="1" x14ac:dyDescent="0.25">
      <c r="E6" s="80" t="s">
        <v>4</v>
      </c>
      <c r="F6" s="80"/>
      <c r="G6" s="80"/>
      <c r="H6" s="80"/>
      <c r="I6" s="80"/>
      <c r="J6" s="80"/>
      <c r="K6" s="80"/>
      <c r="L6" s="80"/>
    </row>
    <row r="7" spans="2:19" x14ac:dyDescent="0.25">
      <c r="E7" s="91" t="s">
        <v>5</v>
      </c>
      <c r="F7" s="92"/>
      <c r="G7" s="93" t="s">
        <v>6</v>
      </c>
      <c r="H7" s="93"/>
      <c r="I7" s="93"/>
      <c r="J7" s="93"/>
      <c r="K7" s="93"/>
      <c r="L7" s="93"/>
    </row>
    <row r="8" spans="2:19" x14ac:dyDescent="0.25">
      <c r="E8" s="94" t="s">
        <v>7</v>
      </c>
      <c r="F8" s="95"/>
      <c r="G8" s="98" t="s">
        <v>8</v>
      </c>
      <c r="H8" s="99"/>
      <c r="I8" s="99"/>
      <c r="J8" s="99"/>
      <c r="K8" s="99"/>
      <c r="L8" s="99"/>
    </row>
    <row r="9" spans="2:19" x14ac:dyDescent="0.25">
      <c r="E9" s="91" t="s">
        <v>9</v>
      </c>
      <c r="F9" s="92"/>
      <c r="G9" s="93" t="s">
        <v>10</v>
      </c>
      <c r="H9" s="93"/>
      <c r="I9" s="93"/>
      <c r="J9" s="93"/>
      <c r="K9" s="93"/>
      <c r="L9" s="93"/>
    </row>
    <row r="10" spans="2:19" x14ac:dyDescent="0.25">
      <c r="E10" s="94" t="s">
        <v>7</v>
      </c>
      <c r="F10" s="95"/>
      <c r="G10" s="93" t="s">
        <v>11</v>
      </c>
      <c r="H10" s="93"/>
      <c r="I10" s="93"/>
      <c r="J10" s="93"/>
      <c r="K10" s="93"/>
      <c r="L10" s="93"/>
    </row>
    <row r="11" spans="2:19" x14ac:dyDescent="0.25">
      <c r="E11" s="91" t="s">
        <v>12</v>
      </c>
      <c r="F11" s="91"/>
      <c r="G11" s="96" t="s">
        <v>13</v>
      </c>
      <c r="H11" s="96"/>
      <c r="I11" s="96"/>
      <c r="J11" s="96"/>
      <c r="K11" s="96"/>
      <c r="L11" s="96"/>
    </row>
    <row r="12" spans="2:19" ht="34.5" customHeight="1" x14ac:dyDescent="0.25">
      <c r="B12" s="7" t="b">
        <f>REGULATION_METHODS&lt;&gt;"Метод сравнения аналогов"</f>
        <v>1</v>
      </c>
      <c r="E12" s="44" t="s">
        <v>14</v>
      </c>
      <c r="F12" s="44"/>
      <c r="G12" s="44"/>
      <c r="H12" s="44"/>
      <c r="I12" s="44"/>
      <c r="J12" s="44"/>
      <c r="K12" s="44"/>
      <c r="L12" s="44"/>
    </row>
    <row r="13" spans="2:19" x14ac:dyDescent="0.25">
      <c r="B13" s="7" t="e">
        <f>#REF!</f>
        <v>#REF!</v>
      </c>
      <c r="E13" s="45" t="s">
        <v>15</v>
      </c>
      <c r="F13" s="71" t="s">
        <v>16</v>
      </c>
      <c r="G13" s="72"/>
      <c r="H13" s="89" t="s">
        <v>17</v>
      </c>
      <c r="I13" s="67" t="s">
        <v>18</v>
      </c>
      <c r="J13" s="67"/>
      <c r="K13" s="67"/>
      <c r="L13" s="67"/>
    </row>
    <row r="14" spans="2:19" x14ac:dyDescent="0.25">
      <c r="B14" s="7" t="b">
        <f>B12</f>
        <v>1</v>
      </c>
      <c r="E14" s="45"/>
      <c r="F14" s="73"/>
      <c r="G14" s="74"/>
      <c r="H14" s="90"/>
      <c r="I14" s="8" t="s">
        <v>19</v>
      </c>
      <c r="J14" s="9" t="s">
        <v>20</v>
      </c>
      <c r="K14" s="10" t="s">
        <v>21</v>
      </c>
      <c r="L14" s="10" t="s">
        <v>22</v>
      </c>
    </row>
    <row r="15" spans="2:19" ht="23.25" customHeight="1" x14ac:dyDescent="0.25">
      <c r="B15" s="7" t="e">
        <f>#REF!</f>
        <v>#REF!</v>
      </c>
      <c r="E15" s="11">
        <v>1</v>
      </c>
      <c r="F15" s="58" t="s">
        <v>23</v>
      </c>
      <c r="G15" s="58"/>
      <c r="H15" s="12" t="s">
        <v>24</v>
      </c>
      <c r="I15" s="13">
        <v>100</v>
      </c>
      <c r="J15" s="13">
        <v>102.96</v>
      </c>
      <c r="K15" s="14">
        <v>106.007616</v>
      </c>
      <c r="L15" s="14">
        <v>109.1454414336</v>
      </c>
      <c r="S15" s="15" t="s">
        <v>25</v>
      </c>
    </row>
    <row r="16" spans="2:19" ht="24" customHeight="1" x14ac:dyDescent="0.25">
      <c r="B16" s="7" t="e">
        <f>#REF!</f>
        <v>#REF!</v>
      </c>
      <c r="E16" s="11" t="s">
        <v>26</v>
      </c>
      <c r="F16" s="58" t="s">
        <v>27</v>
      </c>
      <c r="G16" s="82"/>
      <c r="H16" s="12" t="s">
        <v>24</v>
      </c>
      <c r="I16" s="13">
        <v>50</v>
      </c>
      <c r="J16" s="13">
        <v>51.48</v>
      </c>
      <c r="K16" s="14">
        <v>53.003807999999999</v>
      </c>
      <c r="L16" s="14">
        <v>54.572720716799999</v>
      </c>
      <c r="Q16" s="16" t="s">
        <v>28</v>
      </c>
    </row>
    <row r="17" spans="1:12" x14ac:dyDescent="0.25">
      <c r="B17" s="7" t="b">
        <v>1</v>
      </c>
      <c r="E17" s="80" t="s">
        <v>29</v>
      </c>
      <c r="F17" s="80"/>
      <c r="G17" s="80"/>
      <c r="H17" s="80"/>
      <c r="I17" s="80"/>
      <c r="J17" s="80"/>
      <c r="K17" s="80"/>
      <c r="L17" s="80"/>
    </row>
    <row r="18" spans="1:12" x14ac:dyDescent="0.25">
      <c r="A18" s="7"/>
      <c r="B18" s="7" t="e">
        <f>#REF!</f>
        <v>#REF!</v>
      </c>
      <c r="C18" s="7" t="e">
        <f t="array" ref="C18">INDEX([1]Тарифы!$Y$86:$Y$108,MATCH(#REF!,[1]Тарифы!$X$86:$X$108,0))</f>
        <v>#REF!</v>
      </c>
      <c r="E18" s="45" t="s">
        <v>15</v>
      </c>
      <c r="F18" s="85" t="s">
        <v>30</v>
      </c>
      <c r="G18" s="86"/>
      <c r="H18" s="45" t="s">
        <v>17</v>
      </c>
      <c r="I18" s="67" t="s">
        <v>18</v>
      </c>
      <c r="J18" s="67"/>
      <c r="K18" s="67"/>
      <c r="L18" s="67"/>
    </row>
    <row r="19" spans="1:12" x14ac:dyDescent="0.25">
      <c r="B19" s="7" t="e">
        <f>B18</f>
        <v>#REF!</v>
      </c>
      <c r="E19" s="45"/>
      <c r="F19" s="87"/>
      <c r="G19" s="88"/>
      <c r="H19" s="45"/>
      <c r="I19" s="8" t="s">
        <v>19</v>
      </c>
      <c r="J19" s="9" t="s">
        <v>20</v>
      </c>
      <c r="K19" s="10" t="s">
        <v>21</v>
      </c>
      <c r="L19" s="10" t="s">
        <v>22</v>
      </c>
    </row>
    <row r="20" spans="1:12" ht="12.75" customHeight="1" x14ac:dyDescent="0.25">
      <c r="B20" s="7" t="e">
        <f t="array" ref="B20">AND(#REF!,INDEX([1]Тарифы!$AC$86:$AC$108,MATCH($C18,[1]Тарифы!$Y$86:$Y$108,0))&lt;&gt;"Тариф на транспортировку воды")</f>
        <v>#REF!</v>
      </c>
      <c r="E20" s="17">
        <v>1</v>
      </c>
      <c r="F20" s="58" t="s">
        <v>31</v>
      </c>
      <c r="G20" s="82"/>
      <c r="H20" s="18" t="s">
        <v>32</v>
      </c>
      <c r="I20" s="13">
        <v>21.3</v>
      </c>
      <c r="J20" s="13">
        <v>21.3</v>
      </c>
      <c r="K20" s="13">
        <v>21.3</v>
      </c>
      <c r="L20" s="13">
        <v>21.3</v>
      </c>
    </row>
    <row r="21" spans="1:12" x14ac:dyDescent="0.25">
      <c r="B21" s="7" t="e">
        <f>#REF!</f>
        <v>#REF!</v>
      </c>
      <c r="E21" s="17">
        <v>2</v>
      </c>
      <c r="F21" s="58" t="s">
        <v>33</v>
      </c>
      <c r="G21" s="82"/>
      <c r="H21" s="18" t="s">
        <v>32</v>
      </c>
      <c r="I21" s="13">
        <v>0</v>
      </c>
      <c r="J21" s="13">
        <v>0</v>
      </c>
      <c r="K21" s="13">
        <v>0</v>
      </c>
      <c r="L21" s="13">
        <v>0</v>
      </c>
    </row>
    <row r="22" spans="1:12" x14ac:dyDescent="0.25">
      <c r="B22" s="7" t="e">
        <f>#REF!</f>
        <v>#REF!</v>
      </c>
      <c r="E22" s="17">
        <v>3</v>
      </c>
      <c r="F22" s="58" t="s">
        <v>34</v>
      </c>
      <c r="G22" s="82"/>
      <c r="H22" s="18" t="s">
        <v>32</v>
      </c>
      <c r="I22" s="13">
        <v>21.3</v>
      </c>
      <c r="J22" s="13">
        <v>21.3</v>
      </c>
      <c r="K22" s="13">
        <v>21.3</v>
      </c>
      <c r="L22" s="13">
        <v>21.3</v>
      </c>
    </row>
    <row r="23" spans="1:12" x14ac:dyDescent="0.25">
      <c r="B23" s="7" t="e">
        <f>AND(#REF!,REGULATION_METHODS&lt;&gt;"Метод сравнения аналогов")</f>
        <v>#REF!</v>
      </c>
      <c r="E23" s="19" t="s">
        <v>35</v>
      </c>
      <c r="F23" s="83" t="s">
        <v>36</v>
      </c>
      <c r="G23" s="84"/>
      <c r="H23" s="18" t="s">
        <v>32</v>
      </c>
      <c r="I23" s="13">
        <v>10</v>
      </c>
      <c r="J23" s="13">
        <v>10</v>
      </c>
      <c r="K23" s="13">
        <v>10</v>
      </c>
      <c r="L23" s="13">
        <v>10</v>
      </c>
    </row>
    <row r="24" spans="1:12" x14ac:dyDescent="0.25">
      <c r="B24" s="7" t="e">
        <f>B23</f>
        <v>#REF!</v>
      </c>
      <c r="E24" s="19" t="s">
        <v>37</v>
      </c>
      <c r="F24" s="83" t="s">
        <v>38</v>
      </c>
      <c r="G24" s="84"/>
      <c r="H24" s="18" t="s">
        <v>32</v>
      </c>
      <c r="I24" s="13">
        <v>1.3</v>
      </c>
      <c r="J24" s="13">
        <v>1.3</v>
      </c>
      <c r="K24" s="13">
        <v>1.3</v>
      </c>
      <c r="L24" s="13">
        <v>1.3</v>
      </c>
    </row>
    <row r="25" spans="1:12" x14ac:dyDescent="0.25">
      <c r="B25" s="7" t="e">
        <f>B24</f>
        <v>#REF!</v>
      </c>
      <c r="E25" s="19" t="s">
        <v>39</v>
      </c>
      <c r="F25" s="83" t="s">
        <v>40</v>
      </c>
      <c r="G25" s="84"/>
      <c r="H25" s="18" t="s">
        <v>32</v>
      </c>
      <c r="I25" s="13">
        <v>10</v>
      </c>
      <c r="J25" s="13">
        <v>10</v>
      </c>
      <c r="K25" s="13">
        <v>10</v>
      </c>
      <c r="L25" s="13">
        <v>10</v>
      </c>
    </row>
    <row r="26" spans="1:12" ht="0.75" customHeight="1" x14ac:dyDescent="0.25">
      <c r="B26" s="7"/>
      <c r="E26" s="19"/>
      <c r="F26" s="20"/>
      <c r="G26" s="21"/>
      <c r="H26" s="18"/>
      <c r="I26" s="13"/>
      <c r="J26" s="13"/>
      <c r="K26" s="13"/>
      <c r="L26" s="13"/>
    </row>
    <row r="27" spans="1:12" ht="15" customHeight="1" x14ac:dyDescent="0.25">
      <c r="E27" s="80" t="s">
        <v>41</v>
      </c>
      <c r="F27" s="80"/>
      <c r="G27" s="80"/>
      <c r="H27" s="80"/>
      <c r="I27" s="80"/>
      <c r="J27" s="80"/>
      <c r="K27" s="80"/>
      <c r="L27" s="80"/>
    </row>
    <row r="28" spans="1:12" x14ac:dyDescent="0.25">
      <c r="E28" s="81" t="s">
        <v>15</v>
      </c>
      <c r="F28" s="71" t="s">
        <v>42</v>
      </c>
      <c r="G28" s="72"/>
      <c r="H28" s="45" t="s">
        <v>17</v>
      </c>
      <c r="I28" s="67" t="s">
        <v>18</v>
      </c>
      <c r="J28" s="67"/>
      <c r="K28" s="67"/>
      <c r="L28" s="67"/>
    </row>
    <row r="29" spans="1:12" x14ac:dyDescent="0.25">
      <c r="E29" s="81"/>
      <c r="F29" s="73"/>
      <c r="G29" s="74"/>
      <c r="H29" s="45"/>
      <c r="I29" s="17" t="s">
        <v>19</v>
      </c>
      <c r="J29" s="17" t="s">
        <v>43</v>
      </c>
      <c r="K29" s="8" t="s">
        <v>44</v>
      </c>
      <c r="L29" s="9" t="s">
        <v>45</v>
      </c>
    </row>
    <row r="30" spans="1:12" ht="23.25" customHeight="1" x14ac:dyDescent="0.25">
      <c r="E30" s="11" t="s">
        <v>46</v>
      </c>
      <c r="F30" s="58" t="s">
        <v>47</v>
      </c>
      <c r="G30" s="58"/>
      <c r="H30" s="12" t="s">
        <v>24</v>
      </c>
      <c r="I30" s="22">
        <v>445.38607484612157</v>
      </c>
      <c r="J30" s="22">
        <v>472.81408858731345</v>
      </c>
      <c r="K30" s="23">
        <v>496.89183027890618</v>
      </c>
      <c r="L30" s="23">
        <v>522.31562586581924</v>
      </c>
    </row>
    <row r="31" spans="1:12" x14ac:dyDescent="0.25">
      <c r="E31" s="11" t="s">
        <v>48</v>
      </c>
      <c r="F31" s="75" t="s">
        <v>49</v>
      </c>
      <c r="G31" s="75"/>
      <c r="H31" s="12" t="s">
        <v>24</v>
      </c>
      <c r="I31" s="22">
        <v>150</v>
      </c>
      <c r="J31" s="22">
        <v>154.44</v>
      </c>
      <c r="K31" s="22">
        <v>159.01142400000001</v>
      </c>
      <c r="L31" s="22">
        <v>163.71816215039999</v>
      </c>
    </row>
    <row r="32" spans="1:12" x14ac:dyDescent="0.25">
      <c r="E32" s="11" t="s">
        <v>50</v>
      </c>
      <c r="F32" s="75" t="s">
        <v>51</v>
      </c>
      <c r="G32" s="75"/>
      <c r="H32" s="12" t="s">
        <v>24</v>
      </c>
      <c r="I32" s="22">
        <v>272.4798354221216</v>
      </c>
      <c r="J32" s="22">
        <v>294.55070209131344</v>
      </c>
      <c r="K32" s="22">
        <v>313.10739632306615</v>
      </c>
      <c r="L32" s="22">
        <v>332.83316229141928</v>
      </c>
    </row>
    <row r="33" spans="1:12" ht="27.75" customHeight="1" x14ac:dyDescent="0.25">
      <c r="E33" s="76" t="s">
        <v>52</v>
      </c>
      <c r="F33" s="76"/>
      <c r="G33" s="76"/>
      <c r="H33" s="76"/>
      <c r="I33" s="76"/>
      <c r="J33" s="76"/>
      <c r="K33" s="76"/>
      <c r="L33" s="76"/>
    </row>
    <row r="34" spans="1:12" x14ac:dyDescent="0.25">
      <c r="E34" s="77" t="s">
        <v>26</v>
      </c>
      <c r="F34" s="77"/>
      <c r="G34" s="77"/>
      <c r="H34" s="77"/>
      <c r="I34" s="77"/>
      <c r="J34" s="77"/>
      <c r="K34" s="77"/>
      <c r="L34" s="77"/>
    </row>
    <row r="35" spans="1:12" ht="15" customHeight="1" x14ac:dyDescent="0.25">
      <c r="E35" s="78" t="s">
        <v>53</v>
      </c>
      <c r="F35" s="78"/>
      <c r="G35" s="78"/>
      <c r="H35" s="78"/>
      <c r="I35" s="78"/>
      <c r="J35" s="78"/>
      <c r="K35" s="78"/>
      <c r="L35" s="78"/>
    </row>
    <row r="36" spans="1:12" ht="12" customHeight="1" x14ac:dyDescent="0.25">
      <c r="E36" s="11" t="s">
        <v>15</v>
      </c>
      <c r="F36" s="67" t="s">
        <v>54</v>
      </c>
      <c r="G36" s="67"/>
      <c r="H36" s="67"/>
      <c r="I36" s="79" t="s">
        <v>55</v>
      </c>
      <c r="J36" s="79"/>
      <c r="K36" s="79"/>
      <c r="L36" s="79"/>
    </row>
    <row r="37" spans="1:12" ht="24" customHeight="1" x14ac:dyDescent="0.25">
      <c r="E37" s="11" t="s">
        <v>46</v>
      </c>
      <c r="F37" s="58" t="s">
        <v>23</v>
      </c>
      <c r="G37" s="58"/>
      <c r="H37" s="58"/>
      <c r="I37" s="69" t="s">
        <v>13</v>
      </c>
      <c r="J37" s="69"/>
      <c r="K37" s="69"/>
      <c r="L37" s="69"/>
    </row>
    <row r="38" spans="1:12" ht="27" customHeight="1" x14ac:dyDescent="0.25">
      <c r="E38" s="10">
        <v>2</v>
      </c>
      <c r="F38" s="58" t="s">
        <v>27</v>
      </c>
      <c r="G38" s="58"/>
      <c r="H38" s="58"/>
      <c r="I38" s="69"/>
      <c r="J38" s="69"/>
      <c r="K38" s="69"/>
      <c r="L38" s="69"/>
    </row>
    <row r="39" spans="1:12" ht="56.25" customHeight="1" x14ac:dyDescent="0.25">
      <c r="E39" s="70" t="s">
        <v>56</v>
      </c>
      <c r="F39" s="70"/>
      <c r="G39" s="70"/>
      <c r="H39" s="70"/>
      <c r="I39" s="70"/>
      <c r="J39" s="70"/>
      <c r="K39" s="70"/>
      <c r="L39" s="70"/>
    </row>
    <row r="40" spans="1:12" x14ac:dyDescent="0.25">
      <c r="E40" s="45" t="s">
        <v>15</v>
      </c>
      <c r="F40" s="71" t="s">
        <v>42</v>
      </c>
      <c r="G40" s="72"/>
      <c r="H40" s="45" t="s">
        <v>17</v>
      </c>
      <c r="I40" s="67" t="s">
        <v>18</v>
      </c>
      <c r="J40" s="67"/>
      <c r="K40" s="67"/>
      <c r="L40" s="67"/>
    </row>
    <row r="41" spans="1:12" x14ac:dyDescent="0.25">
      <c r="E41" s="45"/>
      <c r="F41" s="73"/>
      <c r="G41" s="74"/>
      <c r="H41" s="45"/>
      <c r="I41" s="8" t="s">
        <v>19</v>
      </c>
      <c r="J41" s="9" t="s">
        <v>20</v>
      </c>
      <c r="K41" s="10" t="s">
        <v>21</v>
      </c>
      <c r="L41" s="10" t="s">
        <v>22</v>
      </c>
    </row>
    <row r="42" spans="1:12" ht="15.75" customHeight="1" x14ac:dyDescent="0.25">
      <c r="A42" s="7"/>
      <c r="B42" s="7" t="e">
        <f>OR(B43,B44)</f>
        <v>#REF!</v>
      </c>
      <c r="C42" s="7" t="e">
        <f t="array" ref="C42">INDEX([1]Тарифы!$AB$86:$AB$108,MATCH(#REF!,[1]Тарифы!$Y$86:$Y$108,0))</f>
        <v>#REF!</v>
      </c>
      <c r="E42" s="24">
        <v>1</v>
      </c>
      <c r="F42" s="61" t="s">
        <v>57</v>
      </c>
      <c r="G42" s="68"/>
      <c r="H42" s="68"/>
      <c r="I42" s="68"/>
      <c r="J42" s="68"/>
      <c r="K42" s="68"/>
      <c r="L42" s="25"/>
    </row>
    <row r="43" spans="1:12" ht="15.75" customHeight="1" x14ac:dyDescent="0.25">
      <c r="A43" s="7"/>
      <c r="B43" s="7" t="e">
        <f>AND($C42="Водоснабжение",$C43&lt;&gt;"Тариф на транспортировку воды",$C43&lt;&gt;"Тариф на техническую воду")</f>
        <v>#REF!</v>
      </c>
      <c r="C43" s="7" t="e">
        <f t="array" ref="C43">INDEX([1]Тарифы!$AC$86:$AC$108,MATCH(#REF!,[1]Тарифы!$Y$86:$Y$108,0))</f>
        <v>#REF!</v>
      </c>
      <c r="E43" s="26" t="s">
        <v>48</v>
      </c>
      <c r="F43" s="56" t="s">
        <v>58</v>
      </c>
      <c r="G43" s="65"/>
      <c r="H43" s="27" t="s">
        <v>59</v>
      </c>
      <c r="I43" s="28">
        <v>0</v>
      </c>
      <c r="J43" s="28">
        <v>0</v>
      </c>
      <c r="K43" s="28">
        <v>0</v>
      </c>
      <c r="L43" s="28">
        <v>0</v>
      </c>
    </row>
    <row r="44" spans="1:12" ht="15.75" customHeight="1" x14ac:dyDescent="0.25">
      <c r="B44" s="7" t="e">
        <f>AND($C42="Водоснабжение",OR(region_name&lt;&gt;"Ленинградская область",$C43&lt;&gt;"Тариф на транспортировку воды"),$C43&lt;&gt;"Тариф на техническую воду")</f>
        <v>#REF!</v>
      </c>
      <c r="E44" s="12" t="s">
        <v>50</v>
      </c>
      <c r="F44" s="56" t="s">
        <v>60</v>
      </c>
      <c r="G44" s="65"/>
      <c r="H44" s="29" t="s">
        <v>59</v>
      </c>
      <c r="I44" s="28">
        <v>0</v>
      </c>
      <c r="J44" s="28">
        <v>0</v>
      </c>
      <c r="K44" s="28">
        <v>0</v>
      </c>
      <c r="L44" s="28">
        <v>0</v>
      </c>
    </row>
    <row r="45" spans="1:12" ht="15.75" customHeight="1" x14ac:dyDescent="0.25">
      <c r="B45" s="7" t="e">
        <f>B46</f>
        <v>#REF!</v>
      </c>
      <c r="E45" s="12">
        <v>2</v>
      </c>
      <c r="F45" s="61" t="s">
        <v>61</v>
      </c>
      <c r="G45" s="68"/>
      <c r="H45" s="68"/>
      <c r="I45" s="68"/>
      <c r="J45" s="68"/>
      <c r="K45" s="68"/>
      <c r="L45" s="25"/>
    </row>
    <row r="46" spans="1:12" ht="15.75" customHeight="1" x14ac:dyDescent="0.25">
      <c r="B46" s="7" t="e">
        <f>$C42="Водоснабжение"</f>
        <v>#REF!</v>
      </c>
      <c r="E46" s="12" t="s">
        <v>62</v>
      </c>
      <c r="F46" s="56" t="s">
        <v>63</v>
      </c>
      <c r="G46" s="65"/>
      <c r="H46" s="29" t="s">
        <v>64</v>
      </c>
      <c r="I46" s="28">
        <v>0</v>
      </c>
      <c r="J46" s="28">
        <v>0</v>
      </c>
      <c r="K46" s="28">
        <v>0</v>
      </c>
      <c r="L46" s="28">
        <v>0</v>
      </c>
    </row>
    <row r="47" spans="1:12" ht="15.75" customHeight="1" x14ac:dyDescent="0.25">
      <c r="B47" s="7" t="e">
        <f>OR(B48,#REF!)</f>
        <v>#REF!</v>
      </c>
      <c r="E47" s="12">
        <v>3</v>
      </c>
      <c r="F47" s="61" t="s">
        <v>65</v>
      </c>
      <c r="G47" s="68"/>
      <c r="H47" s="68"/>
      <c r="I47" s="68"/>
      <c r="J47" s="68"/>
      <c r="K47" s="68"/>
      <c r="L47" s="25"/>
    </row>
    <row r="48" spans="1:12" ht="15.75" customHeight="1" x14ac:dyDescent="0.25">
      <c r="B48" s="7" t="e">
        <f>$C42="Водоснабжение"</f>
        <v>#REF!</v>
      </c>
      <c r="E48" s="12" t="s">
        <v>35</v>
      </c>
      <c r="F48" s="56" t="s">
        <v>66</v>
      </c>
      <c r="G48" s="65"/>
      <c r="H48" s="29" t="s">
        <v>59</v>
      </c>
      <c r="I48" s="28">
        <v>0</v>
      </c>
      <c r="J48" s="28">
        <v>0</v>
      </c>
      <c r="K48" s="28">
        <v>0</v>
      </c>
      <c r="L48" s="28">
        <v>0</v>
      </c>
    </row>
    <row r="49" spans="1:12" ht="15.75" customHeight="1" x14ac:dyDescent="0.25">
      <c r="B49" s="7" t="e">
        <f>#REF!="Водоотведение"</f>
        <v>#REF!</v>
      </c>
      <c r="E49" s="30" t="s">
        <v>37</v>
      </c>
      <c r="F49" s="56" t="s">
        <v>67</v>
      </c>
      <c r="G49" s="65"/>
      <c r="H49" s="29" t="s">
        <v>68</v>
      </c>
      <c r="I49" s="28">
        <v>1.1360995147646396</v>
      </c>
      <c r="J49" s="28">
        <v>1.1360995147646396</v>
      </c>
      <c r="K49" s="28">
        <v>1.1360995147646396</v>
      </c>
      <c r="L49" s="28">
        <v>1.1360995147646396</v>
      </c>
    </row>
    <row r="50" spans="1:12" ht="15.75" hidden="1" customHeight="1" x14ac:dyDescent="0.25">
      <c r="B50" s="7"/>
      <c r="E50" s="30"/>
      <c r="F50" s="31"/>
      <c r="G50" s="32"/>
      <c r="H50" s="29"/>
      <c r="I50" s="28"/>
      <c r="J50" s="28"/>
      <c r="K50" s="28"/>
      <c r="L50" s="28"/>
    </row>
    <row r="51" spans="1:12" ht="43.5" customHeight="1" x14ac:dyDescent="0.25">
      <c r="B51" s="7" t="b">
        <v>1</v>
      </c>
      <c r="E51" s="44" t="s">
        <v>69</v>
      </c>
      <c r="F51" s="44"/>
      <c r="G51" s="44"/>
      <c r="H51" s="44"/>
      <c r="I51" s="44"/>
      <c r="J51" s="44"/>
      <c r="K51" s="44"/>
      <c r="L51" s="44"/>
    </row>
    <row r="52" spans="1:12" x14ac:dyDescent="0.25">
      <c r="B52" s="7" t="b">
        <v>1</v>
      </c>
      <c r="E52" s="66" t="s">
        <v>15</v>
      </c>
      <c r="F52" s="45" t="s">
        <v>42</v>
      </c>
      <c r="G52" s="45"/>
      <c r="H52" s="45"/>
      <c r="I52" s="67" t="s">
        <v>18</v>
      </c>
      <c r="J52" s="67"/>
      <c r="K52" s="67"/>
      <c r="L52" s="67"/>
    </row>
    <row r="53" spans="1:12" x14ac:dyDescent="0.25">
      <c r="B53" s="7" t="b">
        <v>1</v>
      </c>
      <c r="E53" s="66"/>
      <c r="F53" s="45"/>
      <c r="G53" s="45"/>
      <c r="H53" s="45"/>
      <c r="I53" s="8" t="s">
        <v>19</v>
      </c>
      <c r="J53" s="9" t="s">
        <v>20</v>
      </c>
      <c r="K53" s="10" t="s">
        <v>21</v>
      </c>
      <c r="L53" s="10" t="s">
        <v>22</v>
      </c>
    </row>
    <row r="54" spans="1:12" ht="13.5" customHeight="1" x14ac:dyDescent="0.25">
      <c r="A54" s="7"/>
      <c r="B54" s="7" t="e">
        <f>B42</f>
        <v>#REF!</v>
      </c>
      <c r="C54" s="7" t="e">
        <f t="array" ref="C54">INDEX([1]Тарифы!$AB$86:$AB$108,MATCH($C55,[1]Тарифы!$Y$86:$Y$108,0))</f>
        <v>#REF!</v>
      </c>
      <c r="E54" s="24">
        <v>1</v>
      </c>
      <c r="F54" s="61" t="s">
        <v>57</v>
      </c>
      <c r="G54" s="61"/>
      <c r="H54" s="61"/>
      <c r="I54" s="61"/>
      <c r="J54" s="61"/>
      <c r="K54" s="61"/>
      <c r="L54" s="61"/>
    </row>
    <row r="55" spans="1:12" ht="13.5" customHeight="1" x14ac:dyDescent="0.25">
      <c r="A55" s="7"/>
      <c r="B55" s="7" t="e">
        <f>B43</f>
        <v>#REF!</v>
      </c>
      <c r="C55" s="7" t="e">
        <f t="array" ref="C55">INDEX([1]Тарифы!$Y$86:$Y$108,MATCH(#REF!,[1]Тарифы!$X$86:$X$108,0))</f>
        <v>#REF!</v>
      </c>
      <c r="E55" s="26" t="s">
        <v>48</v>
      </c>
      <c r="F55" s="62" t="s">
        <v>58</v>
      </c>
      <c r="G55" s="63"/>
      <c r="H55" s="29" t="s">
        <v>59</v>
      </c>
      <c r="I55" s="13">
        <v>0</v>
      </c>
      <c r="J55" s="13">
        <v>0</v>
      </c>
      <c r="K55" s="13">
        <v>0</v>
      </c>
      <c r="L55" s="13">
        <v>0</v>
      </c>
    </row>
    <row r="56" spans="1:12" ht="13.5" customHeight="1" x14ac:dyDescent="0.25">
      <c r="B56" s="7" t="e">
        <f>B55</f>
        <v>#REF!</v>
      </c>
      <c r="E56" s="12"/>
      <c r="F56" s="51" t="s">
        <v>70</v>
      </c>
      <c r="G56" s="51"/>
      <c r="H56" s="33"/>
      <c r="I56" s="13" t="s">
        <v>71</v>
      </c>
      <c r="J56" s="13">
        <v>0</v>
      </c>
      <c r="K56" s="13">
        <v>0</v>
      </c>
      <c r="L56" s="13">
        <v>0</v>
      </c>
    </row>
    <row r="57" spans="1:12" ht="13.5" customHeight="1" x14ac:dyDescent="0.25">
      <c r="B57" s="7" t="e">
        <f>B44</f>
        <v>#REF!</v>
      </c>
      <c r="E57" s="12" t="s">
        <v>50</v>
      </c>
      <c r="F57" s="64" t="s">
        <v>60</v>
      </c>
      <c r="G57" s="64"/>
      <c r="H57" s="29" t="s">
        <v>59</v>
      </c>
      <c r="I57" s="13">
        <v>0</v>
      </c>
      <c r="J57" s="13">
        <v>0</v>
      </c>
      <c r="K57" s="13">
        <v>0</v>
      </c>
      <c r="L57" s="13">
        <v>0</v>
      </c>
    </row>
    <row r="58" spans="1:12" ht="13.5" customHeight="1" x14ac:dyDescent="0.25">
      <c r="B58" s="7" t="e">
        <f>B57</f>
        <v>#REF!</v>
      </c>
      <c r="E58" s="12"/>
      <c r="F58" s="51" t="s">
        <v>70</v>
      </c>
      <c r="G58" s="51"/>
      <c r="H58" s="33"/>
      <c r="I58" s="13" t="s">
        <v>71</v>
      </c>
      <c r="J58" s="13">
        <v>0</v>
      </c>
      <c r="K58" s="13">
        <v>0</v>
      </c>
      <c r="L58" s="13">
        <v>0</v>
      </c>
    </row>
    <row r="59" spans="1:12" ht="13.5" customHeight="1" x14ac:dyDescent="0.25">
      <c r="B59" s="7" t="e">
        <f>B45</f>
        <v>#REF!</v>
      </c>
      <c r="E59" s="12">
        <v>2</v>
      </c>
      <c r="F59" s="58" t="s">
        <v>61</v>
      </c>
      <c r="G59" s="58"/>
      <c r="H59" s="58"/>
      <c r="I59" s="58"/>
      <c r="J59" s="58"/>
      <c r="K59" s="58"/>
      <c r="L59" s="58"/>
    </row>
    <row r="60" spans="1:12" ht="13.5" customHeight="1" x14ac:dyDescent="0.25">
      <c r="B60" s="7" t="e">
        <f>B46</f>
        <v>#REF!</v>
      </c>
      <c r="E60" s="12" t="s">
        <v>62</v>
      </c>
      <c r="F60" s="56" t="s">
        <v>63</v>
      </c>
      <c r="G60" s="57"/>
      <c r="H60" s="29" t="s">
        <v>59</v>
      </c>
      <c r="I60" s="13">
        <v>0</v>
      </c>
      <c r="J60" s="13">
        <v>0</v>
      </c>
      <c r="K60" s="13">
        <v>0</v>
      </c>
      <c r="L60" s="13">
        <v>0</v>
      </c>
    </row>
    <row r="61" spans="1:12" ht="13.5" customHeight="1" x14ac:dyDescent="0.25">
      <c r="B61" s="7" t="e">
        <f>B60</f>
        <v>#REF!</v>
      </c>
      <c r="E61" s="12"/>
      <c r="F61" s="51" t="s">
        <v>70</v>
      </c>
      <c r="G61" s="51"/>
      <c r="H61" s="33"/>
      <c r="I61" s="13" t="s">
        <v>71</v>
      </c>
      <c r="J61" s="13">
        <v>0</v>
      </c>
      <c r="K61" s="13">
        <v>0</v>
      </c>
      <c r="L61" s="13">
        <v>0</v>
      </c>
    </row>
    <row r="62" spans="1:12" ht="13.5" customHeight="1" x14ac:dyDescent="0.25">
      <c r="B62" s="7" t="e">
        <f>B47</f>
        <v>#REF!</v>
      </c>
      <c r="E62" s="12">
        <v>3</v>
      </c>
      <c r="F62" s="58" t="s">
        <v>65</v>
      </c>
      <c r="G62" s="58"/>
      <c r="H62" s="58"/>
      <c r="I62" s="58"/>
      <c r="J62" s="58"/>
      <c r="K62" s="58"/>
      <c r="L62" s="58"/>
    </row>
    <row r="63" spans="1:12" ht="13.5" customHeight="1" x14ac:dyDescent="0.25">
      <c r="B63" s="7" t="e">
        <f>B48</f>
        <v>#REF!</v>
      </c>
      <c r="E63" s="12" t="s">
        <v>35</v>
      </c>
      <c r="F63" s="56" t="s">
        <v>66</v>
      </c>
      <c r="G63" s="57"/>
      <c r="H63" s="29" t="s">
        <v>59</v>
      </c>
      <c r="I63" s="13">
        <v>0</v>
      </c>
      <c r="J63" s="13">
        <v>0</v>
      </c>
      <c r="K63" s="13">
        <v>0</v>
      </c>
      <c r="L63" s="13">
        <v>0</v>
      </c>
    </row>
    <row r="64" spans="1:12" ht="13.5" customHeight="1" x14ac:dyDescent="0.25">
      <c r="B64" s="7" t="e">
        <f>B63</f>
        <v>#REF!</v>
      </c>
      <c r="E64" s="34"/>
      <c r="F64" s="59" t="s">
        <v>70</v>
      </c>
      <c r="G64" s="60"/>
      <c r="H64" s="33"/>
      <c r="I64" s="13" t="s">
        <v>71</v>
      </c>
      <c r="J64" s="13">
        <v>0</v>
      </c>
      <c r="K64" s="13">
        <v>0</v>
      </c>
      <c r="L64" s="13">
        <v>0</v>
      </c>
    </row>
    <row r="65" spans="2:12" ht="13.5" customHeight="1" x14ac:dyDescent="0.25">
      <c r="B65" s="7" t="e">
        <f>#REF!</f>
        <v>#REF!</v>
      </c>
      <c r="E65" s="30" t="s">
        <v>37</v>
      </c>
      <c r="F65" s="56" t="s">
        <v>67</v>
      </c>
      <c r="G65" s="57"/>
      <c r="H65" s="29" t="s">
        <v>59</v>
      </c>
      <c r="I65" s="13">
        <v>1.1360995147646396</v>
      </c>
      <c r="J65" s="13">
        <v>1.1360995147646396</v>
      </c>
      <c r="K65" s="13">
        <v>1.1360995147646396</v>
      </c>
      <c r="L65" s="13">
        <v>1.1360995147646396</v>
      </c>
    </row>
    <row r="66" spans="2:12" ht="13.5" customHeight="1" x14ac:dyDescent="0.25">
      <c r="B66" s="7" t="e">
        <f>B65</f>
        <v>#REF!</v>
      </c>
      <c r="E66" s="30"/>
      <c r="F66" s="51" t="s">
        <v>70</v>
      </c>
      <c r="G66" s="51"/>
      <c r="H66" s="33"/>
      <c r="I66" s="13" t="s">
        <v>71</v>
      </c>
      <c r="J66" s="13">
        <v>0</v>
      </c>
      <c r="K66" s="13">
        <v>0</v>
      </c>
      <c r="L66" s="13">
        <v>0</v>
      </c>
    </row>
    <row r="67" spans="2:12" ht="13.5" customHeight="1" x14ac:dyDescent="0.25">
      <c r="B67" s="7"/>
      <c r="E67" s="52" t="s">
        <v>72</v>
      </c>
      <c r="F67" s="52"/>
      <c r="G67" s="52"/>
      <c r="H67" s="52"/>
      <c r="I67" s="52"/>
      <c r="J67" s="52"/>
      <c r="K67" s="52"/>
      <c r="L67" s="52"/>
    </row>
    <row r="68" spans="2:12" ht="15.75" customHeight="1" x14ac:dyDescent="0.25">
      <c r="E68" s="44" t="s">
        <v>73</v>
      </c>
      <c r="F68" s="44"/>
      <c r="G68" s="44"/>
      <c r="H68" s="44"/>
      <c r="I68" s="44"/>
      <c r="J68" s="44"/>
      <c r="K68" s="44"/>
      <c r="L68" s="44"/>
    </row>
    <row r="69" spans="2:12" ht="21.75" customHeight="1" x14ac:dyDescent="0.25">
      <c r="E69" s="35" t="s">
        <v>15</v>
      </c>
      <c r="F69" s="53" t="s">
        <v>42</v>
      </c>
      <c r="G69" s="53"/>
      <c r="H69" s="17" t="s">
        <v>17</v>
      </c>
      <c r="I69" s="36" t="s">
        <v>74</v>
      </c>
      <c r="J69" s="36" t="s">
        <v>75</v>
      </c>
      <c r="K69" s="54" t="s">
        <v>76</v>
      </c>
      <c r="L69" s="54"/>
    </row>
    <row r="70" spans="2:12" ht="12.75" customHeight="1" x14ac:dyDescent="0.25">
      <c r="E70" s="35" t="s">
        <v>46</v>
      </c>
      <c r="F70" s="49" t="s">
        <v>77</v>
      </c>
      <c r="G70" s="49"/>
      <c r="H70" s="17"/>
      <c r="I70" s="37">
        <v>0</v>
      </c>
      <c r="J70" s="37">
        <v>0</v>
      </c>
      <c r="K70" s="55" t="s">
        <v>78</v>
      </c>
      <c r="L70" s="55"/>
    </row>
    <row r="71" spans="2:12" ht="11.25" customHeight="1" x14ac:dyDescent="0.25">
      <c r="E71" s="35" t="s">
        <v>48</v>
      </c>
      <c r="F71" s="49" t="s">
        <v>79</v>
      </c>
      <c r="G71" s="49"/>
      <c r="H71" s="35" t="s">
        <v>24</v>
      </c>
      <c r="I71" s="38">
        <v>0</v>
      </c>
      <c r="J71" s="38">
        <v>0</v>
      </c>
      <c r="K71" s="55"/>
      <c r="L71" s="55"/>
    </row>
    <row r="72" spans="2:12" x14ac:dyDescent="0.25">
      <c r="E72" s="35" t="s">
        <v>80</v>
      </c>
      <c r="F72" s="49" t="s">
        <v>81</v>
      </c>
      <c r="G72" s="49"/>
      <c r="H72" s="35" t="s">
        <v>24</v>
      </c>
      <c r="I72" s="38">
        <v>0</v>
      </c>
      <c r="J72" s="38">
        <v>0</v>
      </c>
      <c r="K72" s="55"/>
      <c r="L72" s="55"/>
    </row>
    <row r="73" spans="2:12" x14ac:dyDescent="0.25">
      <c r="E73" s="35" t="s">
        <v>82</v>
      </c>
      <c r="F73" s="49" t="s">
        <v>83</v>
      </c>
      <c r="G73" s="49"/>
      <c r="H73" s="35" t="s">
        <v>24</v>
      </c>
      <c r="I73" s="38">
        <v>0</v>
      </c>
      <c r="J73" s="38">
        <v>0</v>
      </c>
      <c r="K73" s="55"/>
      <c r="L73" s="55"/>
    </row>
    <row r="74" spans="2:12" x14ac:dyDescent="0.25">
      <c r="E74" s="35" t="s">
        <v>50</v>
      </c>
      <c r="F74" s="49" t="s">
        <v>84</v>
      </c>
      <c r="G74" s="49"/>
      <c r="H74" s="35" t="s">
        <v>24</v>
      </c>
      <c r="I74" s="38">
        <v>0</v>
      </c>
      <c r="J74" s="38">
        <v>0</v>
      </c>
      <c r="K74" s="55"/>
      <c r="L74" s="55"/>
    </row>
    <row r="75" spans="2:12" x14ac:dyDescent="0.25">
      <c r="E75" s="35" t="s">
        <v>26</v>
      </c>
      <c r="F75" s="49" t="s">
        <v>85</v>
      </c>
      <c r="G75" s="49"/>
      <c r="H75" s="35" t="s">
        <v>86</v>
      </c>
      <c r="I75" s="39">
        <v>0</v>
      </c>
      <c r="J75" s="39">
        <v>0</v>
      </c>
      <c r="K75" s="55"/>
      <c r="L75" s="55"/>
    </row>
    <row r="76" spans="2:12" ht="12.75" customHeight="1" x14ac:dyDescent="0.25">
      <c r="E76" s="35" t="s">
        <v>72</v>
      </c>
      <c r="F76" s="49" t="s">
        <v>87</v>
      </c>
      <c r="G76" s="49"/>
      <c r="H76" s="49"/>
      <c r="I76" s="49"/>
      <c r="J76" s="49"/>
      <c r="K76" s="49"/>
      <c r="L76" s="49"/>
    </row>
    <row r="77" spans="2:12" x14ac:dyDescent="0.25">
      <c r="E77" s="35" t="s">
        <v>35</v>
      </c>
      <c r="F77" s="50" t="s">
        <v>58</v>
      </c>
      <c r="G77" s="50"/>
      <c r="H77" s="35" t="s">
        <v>59</v>
      </c>
      <c r="I77" s="39">
        <v>0</v>
      </c>
      <c r="J77" s="39">
        <v>0</v>
      </c>
      <c r="K77" s="39">
        <v>0</v>
      </c>
      <c r="L77" s="39">
        <v>0</v>
      </c>
    </row>
    <row r="78" spans="2:12" x14ac:dyDescent="0.25">
      <c r="E78" s="35" t="s">
        <v>37</v>
      </c>
      <c r="F78" s="50" t="s">
        <v>60</v>
      </c>
      <c r="G78" s="50"/>
      <c r="H78" s="35" t="s">
        <v>59</v>
      </c>
      <c r="I78" s="39">
        <v>0</v>
      </c>
      <c r="J78" s="39">
        <v>0</v>
      </c>
      <c r="K78" s="39">
        <v>0</v>
      </c>
      <c r="L78" s="39">
        <v>0</v>
      </c>
    </row>
    <row r="79" spans="2:12" ht="17.25" customHeight="1" x14ac:dyDescent="0.25">
      <c r="E79" s="35" t="s">
        <v>39</v>
      </c>
      <c r="F79" s="50" t="s">
        <v>63</v>
      </c>
      <c r="G79" s="50"/>
      <c r="H79" s="35" t="s">
        <v>59</v>
      </c>
      <c r="I79" s="39">
        <v>0</v>
      </c>
      <c r="J79" s="39">
        <v>0</v>
      </c>
      <c r="K79" s="39">
        <v>0</v>
      </c>
      <c r="L79" s="39">
        <v>0</v>
      </c>
    </row>
    <row r="80" spans="2:12" ht="12" customHeight="1" x14ac:dyDescent="0.25">
      <c r="E80" s="44" t="s">
        <v>88</v>
      </c>
      <c r="F80" s="44"/>
      <c r="G80" s="44"/>
      <c r="H80" s="44"/>
      <c r="I80" s="44"/>
      <c r="J80" s="44"/>
      <c r="K80" s="44"/>
      <c r="L80" s="44"/>
    </row>
    <row r="81" spans="5:12" x14ac:dyDescent="0.25">
      <c r="E81" s="45" t="s">
        <v>15</v>
      </c>
      <c r="F81" s="45" t="s">
        <v>89</v>
      </c>
      <c r="G81" s="46"/>
      <c r="H81" s="45" t="s">
        <v>17</v>
      </c>
      <c r="I81" s="45" t="s">
        <v>18</v>
      </c>
      <c r="J81" s="47"/>
      <c r="K81" s="47"/>
      <c r="L81" s="47"/>
    </row>
    <row r="82" spans="5:12" x14ac:dyDescent="0.25">
      <c r="E82" s="45"/>
      <c r="F82" s="46"/>
      <c r="G82" s="46"/>
      <c r="H82" s="46"/>
      <c r="I82" s="8" t="s">
        <v>19</v>
      </c>
      <c r="J82" s="9" t="s">
        <v>20</v>
      </c>
      <c r="K82" s="10" t="s">
        <v>21</v>
      </c>
      <c r="L82" s="10" t="s">
        <v>22</v>
      </c>
    </row>
    <row r="83" spans="5:12" ht="14.25" customHeight="1" x14ac:dyDescent="0.25">
      <c r="E83" s="10">
        <v>1</v>
      </c>
      <c r="F83" s="48" t="s">
        <v>90</v>
      </c>
      <c r="G83" s="48"/>
      <c r="H83" s="40" t="s">
        <v>24</v>
      </c>
      <c r="I83" s="10" t="s">
        <v>71</v>
      </c>
      <c r="J83" s="10" t="s">
        <v>71</v>
      </c>
      <c r="K83" s="10" t="s">
        <v>71</v>
      </c>
      <c r="L83" s="10" t="s">
        <v>71</v>
      </c>
    </row>
    <row r="84" spans="5:12" ht="14.25" customHeight="1" x14ac:dyDescent="0.25">
      <c r="E84" s="41"/>
      <c r="F84" s="42"/>
      <c r="G84" s="42"/>
      <c r="H84" s="43"/>
      <c r="I84" s="41"/>
      <c r="J84" s="41"/>
      <c r="K84" s="41"/>
      <c r="L84" s="41"/>
    </row>
    <row r="85" spans="5:12" ht="14.25" customHeight="1" x14ac:dyDescent="0.25">
      <c r="E85" s="41"/>
      <c r="F85" s="42"/>
      <c r="G85" s="42"/>
      <c r="H85" s="43"/>
      <c r="I85" s="41"/>
      <c r="J85" s="41"/>
      <c r="K85" s="41"/>
      <c r="L85" s="41"/>
    </row>
    <row r="86" spans="5:12" ht="14.25" customHeight="1" x14ac:dyDescent="0.25">
      <c r="E86" s="41"/>
      <c r="F86" s="42"/>
      <c r="G86" s="42"/>
      <c r="H86" s="43"/>
      <c r="I86" s="41"/>
      <c r="J86" s="41"/>
      <c r="K86" s="41"/>
      <c r="L86" s="41"/>
    </row>
    <row r="90" spans="5:12" x14ac:dyDescent="0.25">
      <c r="G90" s="1" t="s">
        <v>91</v>
      </c>
    </row>
  </sheetData>
  <mergeCells count="98">
    <mergeCell ref="E5:L5"/>
    <mergeCell ref="E6:L6"/>
    <mergeCell ref="E7:F7"/>
    <mergeCell ref="G7:L7"/>
    <mergeCell ref="E8:F8"/>
    <mergeCell ref="G8:L8"/>
    <mergeCell ref="F15:G15"/>
    <mergeCell ref="E9:F9"/>
    <mergeCell ref="G9:L9"/>
    <mergeCell ref="E10:F10"/>
    <mergeCell ref="G10:L10"/>
    <mergeCell ref="E11:F11"/>
    <mergeCell ref="G11:L11"/>
    <mergeCell ref="E12:L12"/>
    <mergeCell ref="E13:E14"/>
    <mergeCell ref="F13:G14"/>
    <mergeCell ref="H13:H14"/>
    <mergeCell ref="I13:L13"/>
    <mergeCell ref="F25:G25"/>
    <mergeCell ref="F16:G16"/>
    <mergeCell ref="E17:L17"/>
    <mergeCell ref="E18:E19"/>
    <mergeCell ref="F18:G19"/>
    <mergeCell ref="H18:H19"/>
    <mergeCell ref="I18:L18"/>
    <mergeCell ref="F20:G20"/>
    <mergeCell ref="F21:G21"/>
    <mergeCell ref="F22:G22"/>
    <mergeCell ref="F23:G23"/>
    <mergeCell ref="F24:G24"/>
    <mergeCell ref="F36:H36"/>
    <mergeCell ref="I36:L36"/>
    <mergeCell ref="E27:L27"/>
    <mergeCell ref="E28:E29"/>
    <mergeCell ref="F28:G29"/>
    <mergeCell ref="H28:H29"/>
    <mergeCell ref="I28:L28"/>
    <mergeCell ref="F30:G30"/>
    <mergeCell ref="F31:G31"/>
    <mergeCell ref="F32:G32"/>
    <mergeCell ref="E33:L33"/>
    <mergeCell ref="E34:L34"/>
    <mergeCell ref="E35:L35"/>
    <mergeCell ref="F47:K47"/>
    <mergeCell ref="F37:H37"/>
    <mergeCell ref="I37:L38"/>
    <mergeCell ref="F38:H38"/>
    <mergeCell ref="E39:L39"/>
    <mergeCell ref="E40:E41"/>
    <mergeCell ref="F40:G41"/>
    <mergeCell ref="H40:H41"/>
    <mergeCell ref="I40:L40"/>
    <mergeCell ref="F42:K42"/>
    <mergeCell ref="F43:G43"/>
    <mergeCell ref="F44:G44"/>
    <mergeCell ref="F45:K45"/>
    <mergeCell ref="F46:G46"/>
    <mergeCell ref="F48:G48"/>
    <mergeCell ref="F49:G49"/>
    <mergeCell ref="E51:L51"/>
    <mergeCell ref="E52:E53"/>
    <mergeCell ref="F52:G53"/>
    <mergeCell ref="H52:H53"/>
    <mergeCell ref="I52:L52"/>
    <mergeCell ref="F65:G65"/>
    <mergeCell ref="F54:L54"/>
    <mergeCell ref="F55:G55"/>
    <mergeCell ref="F56:G56"/>
    <mergeCell ref="F57:G57"/>
    <mergeCell ref="F58:G58"/>
    <mergeCell ref="F59:L59"/>
    <mergeCell ref="F60:G60"/>
    <mergeCell ref="F61:G61"/>
    <mergeCell ref="F62:L62"/>
    <mergeCell ref="F63:G63"/>
    <mergeCell ref="F64:G64"/>
    <mergeCell ref="F70:G70"/>
    <mergeCell ref="K70:L75"/>
    <mergeCell ref="F71:G71"/>
    <mergeCell ref="F72:G72"/>
    <mergeCell ref="F73:G73"/>
    <mergeCell ref="F66:G66"/>
    <mergeCell ref="E67:L67"/>
    <mergeCell ref="E68:L68"/>
    <mergeCell ref="F69:G69"/>
    <mergeCell ref="K69:L69"/>
    <mergeCell ref="F83:G83"/>
    <mergeCell ref="F74:G74"/>
    <mergeCell ref="F75:G75"/>
    <mergeCell ref="F76:L76"/>
    <mergeCell ref="F77:G77"/>
    <mergeCell ref="F78:G78"/>
    <mergeCell ref="F79:G79"/>
    <mergeCell ref="E80:L80"/>
    <mergeCell ref="E81:E82"/>
    <mergeCell ref="F81:G82"/>
    <mergeCell ref="H81:H82"/>
    <mergeCell ref="I81:L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2026-06-01T14:40:02Z</dcterms:modified>
</cp:coreProperties>
</file>