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Правление РСТ\Правления 2025\12. Декабрь\19.12.2025\Решения от 19.12.2025 ворд\"/>
    </mc:Choice>
  </mc:AlternateContent>
  <bookViews>
    <workbookView xWindow="0" yWindow="0" windowWidth="28800" windowHeight="11925"/>
  </bookViews>
  <sheets>
    <sheet name="ПП" sheetId="3" r:id="rId1"/>
  </sheets>
  <externalReferences>
    <externalReference r:id="rId2"/>
    <externalReference r:id="rId3"/>
    <externalReference r:id="rId4"/>
  </externalReferences>
  <definedNames>
    <definedName name="REGULATION_METHODS">[1]Титульный!$AD$62</definedName>
    <definedName name="tariftype">[2]Титульный!$F$4</definedName>
    <definedName name="year">[2]Титульный!$F$9</definedName>
    <definedName name="_xlnm.Print_Area" localSheetId="0">ПП!$A$1:$N$66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3" i="3" l="1"/>
  <c r="L63" i="3"/>
  <c r="K63" i="3"/>
  <c r="I63" i="3"/>
  <c r="M62" i="3"/>
  <c r="L62" i="3"/>
  <c r="K62" i="3"/>
  <c r="I62" i="3"/>
  <c r="M61" i="3"/>
  <c r="K61" i="3"/>
  <c r="I61" i="3"/>
  <c r="E61" i="3"/>
  <c r="M60" i="3"/>
  <c r="K60" i="3"/>
  <c r="I60" i="3"/>
  <c r="M59" i="3"/>
  <c r="K59" i="3"/>
  <c r="I59" i="3"/>
  <c r="E59" i="3"/>
  <c r="M57" i="3"/>
  <c r="M56" i="3"/>
  <c r="M55" i="3"/>
  <c r="M54" i="3"/>
  <c r="M53" i="3"/>
  <c r="M52" i="3"/>
  <c r="M51" i="3"/>
  <c r="M50" i="3"/>
  <c r="M49" i="3"/>
  <c r="C44" i="3" a="1"/>
  <c r="C44" i="3" s="1"/>
  <c r="C43" i="3" a="1"/>
  <c r="C43" i="3" s="1"/>
  <c r="B44" i="3" s="1"/>
  <c r="B43" i="3"/>
  <c r="E39" i="3"/>
  <c r="E38" i="3"/>
  <c r="H37" i="3"/>
  <c r="E37" i="3"/>
  <c r="C20" i="3" a="1"/>
  <c r="C20" i="3" s="1"/>
  <c r="B20" i="3"/>
  <c r="B21" i="3" s="1"/>
  <c r="B17" i="3"/>
  <c r="B14" i="3"/>
  <c r="B13" i="3"/>
  <c r="B15" i="3" s="1"/>
</calcChain>
</file>

<file path=xl/sharedStrings.xml><?xml version="1.0" encoding="utf-8"?>
<sst xmlns="http://schemas.openxmlformats.org/spreadsheetml/2006/main" count="171" uniqueCount="94">
  <si>
    <t>1.1</t>
  </si>
  <si>
    <t>1.2</t>
  </si>
  <si>
    <t>1.3</t>
  </si>
  <si>
    <t>1.4</t>
  </si>
  <si>
    <t>тыс. тонн</t>
  </si>
  <si>
    <t>Операционные расходы</t>
  </si>
  <si>
    <t>тыс. руб.</t>
  </si>
  <si>
    <t>%</t>
  </si>
  <si>
    <t>1.5</t>
  </si>
  <si>
    <t>1.6</t>
  </si>
  <si>
    <t>1.7</t>
  </si>
  <si>
    <t>2</t>
  </si>
  <si>
    <t>2.1</t>
  </si>
  <si>
    <t>тыс.руб.</t>
  </si>
  <si>
    <t>2.2</t>
  </si>
  <si>
    <t>2.3</t>
  </si>
  <si>
    <t>3</t>
  </si>
  <si>
    <t>Неподконтрольные расходы</t>
  </si>
  <si>
    <t>Амортизация</t>
  </si>
  <si>
    <t>Нормативная прибыль</t>
  </si>
  <si>
    <t>Приложение № 3</t>
  </si>
  <si>
    <t>к решению правления</t>
  </si>
  <si>
    <t>РСТ Кировской области</t>
  </si>
  <si>
    <r>
      <t>Производственная программа в сфере обращения с твердыми коммунальными отходами 
(захоронение твердых коммунальных отходов) для общества с ограниченной ответственностью "Экотех"</t>
    </r>
    <r>
      <rPr>
        <b/>
        <sz val="16"/>
        <color rgb="FFFF0000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 xml:space="preserve">
на 2026-2030 годы</t>
    </r>
  </si>
  <si>
    <t>Раздел 1. Паспорт производственной программы</t>
  </si>
  <si>
    <t xml:space="preserve">Регулируемая организация </t>
  </si>
  <si>
    <t xml:space="preserve">Общество с ограниченной ответственностью «Экотех»  </t>
  </si>
  <si>
    <t>Местонахождение</t>
  </si>
  <si>
    <t>612960,  Кировская  область, г.  Вятские Поляны,  мкр Центральный д.1, кв.53.</t>
  </si>
  <si>
    <t>Уполномоченный орган регулирования</t>
  </si>
  <si>
    <t>Региональная служба по тарифам Кировской области</t>
  </si>
  <si>
    <t>г. Киров, ул. Всесвятская, д.23</t>
  </si>
  <si>
    <t>Период реализации производственной программы</t>
  </si>
  <si>
    <t>с 01.01.2026 по 31.12.2030</t>
  </si>
  <si>
    <t>Раздел 2. Перечень мероприятий производственной программы</t>
  </si>
  <si>
    <t>№</t>
  </si>
  <si>
    <t>Наименование</t>
  </si>
  <si>
    <t>Единица измерения</t>
  </si>
  <si>
    <t>Величина показателя</t>
  </si>
  <si>
    <t>2026 год</t>
  </si>
  <si>
    <t>2027 год</t>
  </si>
  <si>
    <t>2028 год</t>
  </si>
  <si>
    <t>2029 год</t>
  </si>
  <si>
    <t>2030 год</t>
  </si>
  <si>
    <t>Мероприятия по текущей эксплуатации и ремонту объектов захоронения твердых коммунальных отходов</t>
  </si>
  <si>
    <t>текущая эксплуатация объектов</t>
  </si>
  <si>
    <t>текущий и (или) капитальный ремонт объектов</t>
  </si>
  <si>
    <t>Раздел 3. Планируемый объем обрабатываемых, обезвреживаемых и захораниваемых твердых коммунальных отходов</t>
  </si>
  <si>
    <t>Показатели производственной деятельности</t>
  </si>
  <si>
    <t>Масса захораниваемых твердых коммунальных отходов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</si>
  <si>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</si>
  <si>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</si>
  <si>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1</t>
  </si>
  <si>
    <t>Фининасовые потребности за счет тарифных источников, в том числе:</t>
  </si>
  <si>
    <t>1.1.</t>
  </si>
  <si>
    <t>Энергетические ресурсы</t>
  </si>
  <si>
    <t>Расчетная предпринимательская прибыль</t>
  </si>
  <si>
    <t>Корректировка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</si>
  <si>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</si>
  <si>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</si>
  <si>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</si>
  <si>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Раздел 6. Плановые значения показателей эффективности объектов</t>
  </si>
  <si>
    <t>Показатели эффективности объектов захоронения твердых коммунальных отходов</t>
  </si>
  <si>
    <t>Показатель бесперебойности приема твердых коммунальных отходов</t>
  </si>
  <si>
    <t>Показатель эффективности учета твердых коммунальных отходов</t>
  </si>
  <si>
    <t>Показатель минимизации негативного воздействия на окружающую среду</t>
  </si>
  <si>
    <t>Раздел 7. Отчет об исполнении производственной программы за истекший период регулирования</t>
  </si>
  <si>
    <t>План 
на 2022 год</t>
  </si>
  <si>
    <t>Факт
 за 2022 год</t>
  </si>
  <si>
    <t>План 
на 2023 год</t>
  </si>
  <si>
    <t>Факт
 за 2023 год</t>
  </si>
  <si>
    <t>План 
на 2024 год</t>
  </si>
  <si>
    <t>Факт
 за 2024 год</t>
  </si>
  <si>
    <t>Примечание</t>
  </si>
  <si>
    <t>Масса твердых коммунальых отходов</t>
  </si>
  <si>
    <t>По показателям эффективности объектов  захоронения ТКО 
по п. 3.1.-3.3. отчетность с 01.09.2025</t>
  </si>
  <si>
    <t>Необходимая валовая выручка регулируемой организации, в том числе:</t>
  </si>
  <si>
    <t>2.4.</t>
  </si>
  <si>
    <t>2.5.</t>
  </si>
  <si>
    <t>2.6.</t>
  </si>
  <si>
    <t>2.8.</t>
  </si>
  <si>
    <t>3.</t>
  </si>
  <si>
    <t>Фактические показатели эффективности объекта, используемого для захоронения твердых коммунальных отходов</t>
  </si>
  <si>
    <t>3.1.</t>
  </si>
  <si>
    <t>-</t>
  </si>
  <si>
    <t>3.2.</t>
  </si>
  <si>
    <t>3.3.</t>
  </si>
  <si>
    <t>3.4.</t>
  </si>
  <si>
    <t>Доля проб подземных вод, почвы и воздуха, отобранных по результатам производственного экологического контроля, не соответствующих установленным требованиям, в общем объеме проб на объекте обезвреживания или захоронения твердых коммунальных отходов</t>
  </si>
  <si>
    <t>3.5.</t>
  </si>
  <si>
    <t>Количество возгораний твердых коммунальных отходов на объекте захоронения твердых коммунальных отходов в расчете на площадь этого объекта</t>
  </si>
  <si>
    <t>штук на гектар</t>
  </si>
  <si>
    <t xml:space="preserve">                                                                                        __________________</t>
  </si>
  <si>
    <t>от 19.12.2025 № 45/113-тко-2026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</si>
</sst>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_-* #,##0.00_р_._-;\-* #,##0.00_р_._-;_-* &quot;-&quot;??_р_._-;_-@_-"/>
  </numFmts>
  <fonts count="17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9"/>
      <name val="Tahoma"/>
      <family val="2"/>
      <charset val="204"/>
    </font>
    <font>
      <sz val="10"/>
      <name val="Times New Roman CYR"/>
      <charset val="204"/>
    </font>
    <font>
      <sz val="10"/>
      <name val="Arial Cyr"/>
    </font>
    <font>
      <sz val="10"/>
      <name val="Arial"/>
      <family val="2"/>
      <charset val="204"/>
    </font>
    <font>
      <b/>
      <sz val="9"/>
      <name val="Tahoma"/>
      <family val="2"/>
      <charset val="204"/>
    </font>
    <font>
      <sz val="9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theme="1"/>
      <name val="Calibri"/>
      <family val="2"/>
      <scheme val="minor"/>
    </font>
    <font>
      <sz val="9"/>
      <color theme="1"/>
      <name val="Tahoma"/>
      <family val="2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AD3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</borders>
  <cellStyleXfs count="41">
    <xf numFmtId="0" fontId="0" fillId="0" borderId="0"/>
    <xf numFmtId="9" fontId="6" fillId="0" borderId="0" applyFont="0" applyFill="0" applyBorder="0" applyAlignment="0" applyProtection="0"/>
    <xf numFmtId="0" fontId="6" fillId="0" borderId="0"/>
    <xf numFmtId="0" fontId="7" fillId="0" borderId="6" applyFill="0">
      <alignment horizontal="center" vertical="center" wrapText="1"/>
    </xf>
    <xf numFmtId="0" fontId="7" fillId="0" borderId="6" applyFill="0">
      <alignment horizontal="center" vertical="center"/>
    </xf>
    <xf numFmtId="0" fontId="7" fillId="0" borderId="7" applyFill="0">
      <alignment horizontal="right" vertical="center" wrapText="1" indent="1"/>
    </xf>
    <xf numFmtId="0" fontId="7" fillId="0" borderId="8" applyFill="0">
      <alignment horizontal="right" vertical="center" wrapText="1" indent="1"/>
    </xf>
    <xf numFmtId="0" fontId="3" fillId="0" borderId="9" applyFill="0">
      <alignment horizontal="center" vertical="center" wrapText="1"/>
    </xf>
    <xf numFmtId="0" fontId="3" fillId="0" borderId="7" applyFill="0">
      <alignment horizontal="right" vertical="center" wrapText="1" indent="1"/>
    </xf>
    <xf numFmtId="0" fontId="3" fillId="0" borderId="8" applyFill="0">
      <alignment horizontal="right" vertical="center" wrapText="1" indent="1"/>
    </xf>
    <xf numFmtId="0" fontId="3" fillId="0" borderId="10" applyFill="0">
      <alignment horizontal="center" vertical="center"/>
    </xf>
    <xf numFmtId="0" fontId="3" fillId="0" borderId="0" applyFill="0" applyBorder="0"/>
    <xf numFmtId="0" fontId="3" fillId="0" borderId="7" applyFill="0">
      <alignment horizontal="center" vertical="center" wrapText="1"/>
    </xf>
    <xf numFmtId="0" fontId="3" fillId="0" borderId="11" applyFill="0">
      <alignment horizontal="center" vertical="center" wrapText="1"/>
    </xf>
    <xf numFmtId="0" fontId="3" fillId="0" borderId="12" applyFill="0">
      <alignment horizontal="center" vertical="center" wrapText="1"/>
    </xf>
    <xf numFmtId="0" fontId="3" fillId="0" borderId="13" applyFill="0">
      <alignment horizontal="center" vertical="center" wrapText="1"/>
    </xf>
    <xf numFmtId="0" fontId="3" fillId="0" borderId="8" applyFill="0">
      <alignment horizontal="center" vertical="center" wrapText="1"/>
    </xf>
    <xf numFmtId="0" fontId="3" fillId="0" borderId="14" applyFill="0">
      <alignment horizontal="center" vertical="center" wrapText="1"/>
    </xf>
    <xf numFmtId="0" fontId="3" fillId="0" borderId="15" applyFill="0">
      <alignment horizontal="center" vertical="center" wrapText="1"/>
    </xf>
    <xf numFmtId="0" fontId="3" fillId="0" borderId="10" applyFill="0">
      <alignment horizontal="center" vertical="center" wrapText="1"/>
    </xf>
    <xf numFmtId="0" fontId="3" fillId="0" borderId="16" applyFill="0">
      <alignment vertical="center"/>
    </xf>
    <xf numFmtId="49" fontId="3" fillId="0" borderId="7" applyFill="0">
      <alignment horizontal="center" vertical="center" wrapText="1"/>
    </xf>
    <xf numFmtId="0" fontId="3" fillId="0" borderId="8" applyFill="0">
      <alignment horizontal="left" vertical="center" wrapText="1"/>
    </xf>
    <xf numFmtId="0" fontId="3" fillId="0" borderId="7" applyFill="0">
      <alignment horizontal="center" vertical="center"/>
    </xf>
    <xf numFmtId="4" fontId="3" fillId="3" borderId="7">
      <alignment vertical="center" wrapText="1"/>
    </xf>
    <xf numFmtId="0" fontId="3" fillId="0" borderId="11" applyFill="0">
      <alignment horizontal="center" vertical="center"/>
    </xf>
    <xf numFmtId="0" fontId="3" fillId="0" borderId="12" applyFill="0">
      <alignment horizontal="center" vertical="center"/>
    </xf>
    <xf numFmtId="0" fontId="3" fillId="0" borderId="14" applyFill="0">
      <alignment horizontal="center" vertical="center"/>
    </xf>
    <xf numFmtId="0" fontId="3" fillId="0" borderId="15" applyFill="0">
      <alignment horizontal="center" vertical="center"/>
    </xf>
    <xf numFmtId="0" fontId="14" fillId="0" borderId="7" applyFill="0">
      <alignment horizontal="center"/>
    </xf>
    <xf numFmtId="0" fontId="7" fillId="0" borderId="6" applyFill="0">
      <alignment horizontal="left" vertical="center" indent="1"/>
    </xf>
    <xf numFmtId="0" fontId="3" fillId="0" borderId="6" applyFill="0">
      <alignment horizontal="center" vertical="center" wrapText="1"/>
    </xf>
    <xf numFmtId="0" fontId="3" fillId="0" borderId="13" applyFill="0">
      <alignment horizontal="center" vertical="center"/>
    </xf>
    <xf numFmtId="0" fontId="3" fillId="0" borderId="8" applyFill="0">
      <alignment horizontal="left" vertical="center"/>
    </xf>
    <xf numFmtId="0" fontId="3" fillId="0" borderId="6" applyFill="0">
      <alignment horizontal="left" vertical="center"/>
    </xf>
    <xf numFmtId="0" fontId="3" fillId="0" borderId="16" applyFill="0"/>
    <xf numFmtId="49" fontId="3" fillId="0" borderId="7" applyFill="0">
      <alignment horizontal="center" vertical="center"/>
    </xf>
    <xf numFmtId="0" fontId="3" fillId="0" borderId="8" applyFill="0">
      <alignment horizontal="left" vertical="center" wrapText="1" indent="1"/>
    </xf>
    <xf numFmtId="0" fontId="3" fillId="0" borderId="6" applyFill="0">
      <alignment horizontal="left" vertical="center" wrapText="1" indent="1"/>
    </xf>
    <xf numFmtId="169" fontId="3" fillId="0" borderId="10" applyFill="0">
      <alignment horizontal="center" vertical="center"/>
    </xf>
    <xf numFmtId="4" fontId="3" fillId="3" borderId="7">
      <alignment horizontal="right" vertical="center" wrapText="1"/>
    </xf>
  </cellStyleXfs>
  <cellXfs count="96">
    <xf numFmtId="0" fontId="0" fillId="0" borderId="0" xfId="0"/>
    <xf numFmtId="0" fontId="8" fillId="2" borderId="0" xfId="0" applyFont="1" applyFill="1" applyAlignment="1">
      <alignment vertical="top"/>
    </xf>
    <xf numFmtId="0" fontId="9" fillId="2" borderId="0" xfId="0" applyFont="1" applyFill="1" applyAlignment="1">
      <alignment vertical="top"/>
    </xf>
    <xf numFmtId="0" fontId="9" fillId="2" borderId="0" xfId="0" applyFont="1" applyFill="1" applyAlignment="1">
      <alignment horizontal="left" vertical="center" indent="15"/>
    </xf>
    <xf numFmtId="0" fontId="9" fillId="2" borderId="0" xfId="0" applyFont="1" applyFill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8" fillId="2" borderId="0" xfId="11" applyFont="1" applyFill="1"/>
    <xf numFmtId="0" fontId="8" fillId="2" borderId="2" xfId="12" applyFont="1" applyFill="1" applyBorder="1">
      <alignment horizontal="center" vertical="center" wrapText="1"/>
    </xf>
    <xf numFmtId="0" fontId="8" fillId="2" borderId="2" xfId="16" applyFont="1" applyFill="1" applyBorder="1">
      <alignment horizontal="center" vertical="center" wrapText="1"/>
    </xf>
    <xf numFmtId="0" fontId="8" fillId="2" borderId="2" xfId="2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/>
    </xf>
    <xf numFmtId="0" fontId="8" fillId="2" borderId="2" xfId="0" applyFont="1" applyFill="1" applyBorder="1" applyAlignment="1">
      <alignment vertical="top"/>
    </xf>
    <xf numFmtId="49" fontId="8" fillId="2" borderId="2" xfId="21" applyFont="1" applyFill="1" applyBorder="1">
      <alignment horizontal="center" vertical="center" wrapText="1"/>
    </xf>
    <xf numFmtId="0" fontId="8" fillId="2" borderId="2" xfId="23" applyFont="1" applyFill="1" applyBorder="1">
      <alignment horizontal="center" vertical="center"/>
    </xf>
    <xf numFmtId="4" fontId="8" fillId="2" borderId="2" xfId="24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top"/>
    </xf>
    <xf numFmtId="0" fontId="8" fillId="2" borderId="7" xfId="23" applyFont="1" applyFill="1">
      <alignment horizontal="center" vertical="center"/>
    </xf>
    <xf numFmtId="0" fontId="15" fillId="2" borderId="2" xfId="29" applyFont="1" applyFill="1" applyBorder="1">
      <alignment horizontal="center"/>
    </xf>
    <xf numFmtId="4" fontId="8" fillId="2" borderId="2" xfId="12" applyNumberFormat="1" applyFont="1" applyFill="1" applyBorder="1">
      <alignment horizontal="center" vertical="center" wrapText="1"/>
    </xf>
    <xf numFmtId="4" fontId="8" fillId="2" borderId="2" xfId="20" applyNumberFormat="1" applyFont="1" applyFill="1" applyBorder="1" applyAlignment="1">
      <alignment horizontal="center" vertical="center"/>
    </xf>
    <xf numFmtId="4" fontId="15" fillId="2" borderId="2" xfId="0" applyNumberFormat="1" applyFont="1" applyFill="1" applyBorder="1" applyAlignment="1">
      <alignment horizontal="center" vertical="center"/>
    </xf>
    <xf numFmtId="4" fontId="15" fillId="2" borderId="2" xfId="0" applyNumberFormat="1" applyFont="1" applyFill="1" applyBorder="1" applyAlignment="1">
      <alignment horizontal="center"/>
    </xf>
    <xf numFmtId="49" fontId="8" fillId="2" borderId="0" xfId="21" applyFont="1" applyFill="1" applyBorder="1">
      <alignment horizontal="center" vertical="center" wrapText="1"/>
    </xf>
    <xf numFmtId="0" fontId="8" fillId="2" borderId="0" xfId="22" applyFont="1" applyFill="1" applyBorder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0" fontId="8" fillId="2" borderId="0" xfId="23" applyFont="1" applyFill="1" applyBorder="1">
      <alignment horizontal="center" vertical="center"/>
    </xf>
    <xf numFmtId="4" fontId="8" fillId="2" borderId="0" xfId="12" applyNumberFormat="1" applyFont="1" applyFill="1" applyBorder="1">
      <alignment horizontal="center" vertical="center" wrapText="1"/>
    </xf>
    <xf numFmtId="4" fontId="15" fillId="2" borderId="0" xfId="0" applyNumberFormat="1" applyFont="1" applyFill="1" applyAlignment="1">
      <alignment horizontal="center" vertical="center"/>
    </xf>
    <xf numFmtId="4" fontId="15" fillId="2" borderId="0" xfId="0" applyNumberFormat="1" applyFont="1" applyFill="1" applyAlignment="1">
      <alignment horizontal="center"/>
    </xf>
    <xf numFmtId="0" fontId="8" fillId="2" borderId="2" xfId="32" applyFont="1" applyFill="1" applyBorder="1">
      <alignment horizontal="center" vertical="center"/>
    </xf>
    <xf numFmtId="0" fontId="8" fillId="2" borderId="2" xfId="35" applyFont="1" applyFill="1" applyBorder="1"/>
    <xf numFmtId="49" fontId="8" fillId="2" borderId="2" xfId="36" applyFont="1" applyFill="1" applyBorder="1">
      <alignment horizontal="center" vertical="center"/>
    </xf>
    <xf numFmtId="169" fontId="8" fillId="2" borderId="2" xfId="39" applyFont="1" applyFill="1" applyBorder="1">
      <alignment horizontal="center" vertical="center"/>
    </xf>
    <xf numFmtId="4" fontId="8" fillId="2" borderId="2" xfId="40" applyFont="1" applyFill="1" applyBorder="1" applyAlignment="1">
      <alignment horizontal="center" vertical="center" wrapText="1"/>
    </xf>
    <xf numFmtId="49" fontId="8" fillId="2" borderId="2" xfId="3" applyNumberFormat="1" applyFont="1" applyFill="1" applyBorder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top" wrapText="1"/>
    </xf>
    <xf numFmtId="2" fontId="8" fillId="2" borderId="2" xfId="0" applyNumberFormat="1" applyFont="1" applyFill="1" applyBorder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 wrapText="1"/>
    </xf>
    <xf numFmtId="4" fontId="15" fillId="2" borderId="2" xfId="0" applyNumberFormat="1" applyFont="1" applyFill="1" applyBorder="1" applyAlignment="1">
      <alignment horizontal="center" vertical="center" wrapText="1"/>
    </xf>
    <xf numFmtId="4" fontId="8" fillId="2" borderId="2" xfId="3" applyNumberFormat="1" applyFont="1" applyFill="1" applyBorder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wrapText="1"/>
    </xf>
    <xf numFmtId="16" fontId="8" fillId="2" borderId="2" xfId="0" applyNumberFormat="1" applyFont="1" applyFill="1" applyBorder="1" applyAlignment="1">
      <alignment horizontal="center" vertical="center"/>
    </xf>
    <xf numFmtId="169" fontId="8" fillId="2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8" fillId="2" borderId="2" xfId="37" applyFont="1" applyFill="1" applyBorder="1" applyAlignment="1">
      <alignment vertical="center" wrapText="1"/>
    </xf>
    <xf numFmtId="0" fontId="8" fillId="2" borderId="2" xfId="38" applyFont="1" applyFill="1" applyBorder="1" applyAlignment="1">
      <alignment vertical="center" wrapText="1"/>
    </xf>
    <xf numFmtId="0" fontId="8" fillId="2" borderId="2" xfId="3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2" fillId="2" borderId="0" xfId="3" applyFont="1" applyFill="1" applyBorder="1">
      <alignment horizontal="center" vertical="center" wrapText="1"/>
    </xf>
    <xf numFmtId="49" fontId="8" fillId="2" borderId="2" xfId="3" applyNumberFormat="1" applyFont="1" applyFill="1" applyBorder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49" fontId="8" fillId="2" borderId="2" xfId="3" applyNumberFormat="1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2" borderId="2" xfId="12" applyFont="1" applyFill="1" applyBorder="1">
      <alignment horizontal="center" vertical="center" wrapText="1"/>
    </xf>
    <xf numFmtId="0" fontId="8" fillId="2" borderId="2" xfId="13" applyFont="1" applyFill="1" applyBorder="1">
      <alignment horizontal="center" vertical="center" wrapText="1"/>
    </xf>
    <xf numFmtId="0" fontId="8" fillId="2" borderId="2" xfId="14" applyFont="1" applyFill="1" applyBorder="1">
      <alignment horizontal="center" vertical="center" wrapText="1"/>
    </xf>
    <xf numFmtId="0" fontId="8" fillId="2" borderId="2" xfId="17" applyFont="1" applyFill="1" applyBorder="1">
      <alignment horizontal="center" vertical="center" wrapText="1"/>
    </xf>
    <xf numFmtId="0" fontId="8" fillId="2" borderId="2" xfId="18" applyFont="1" applyFill="1" applyBorder="1">
      <alignment horizontal="center" vertical="center" wrapText="1"/>
    </xf>
    <xf numFmtId="0" fontId="8" fillId="2" borderId="2" xfId="16" applyFont="1" applyFill="1" applyBorder="1">
      <alignment horizontal="center" vertical="center" wrapText="1"/>
    </xf>
    <xf numFmtId="0" fontId="8" fillId="2" borderId="2" xfId="33" applyFont="1" applyFill="1" applyBorder="1">
      <alignment horizontal="left" vertical="center"/>
    </xf>
    <xf numFmtId="0" fontId="8" fillId="2" borderId="2" xfId="34" applyFont="1" applyFill="1" applyBorder="1">
      <alignment horizontal="left" vertical="center"/>
    </xf>
    <xf numFmtId="0" fontId="8" fillId="2" borderId="2" xfId="22" applyFont="1" applyFill="1" applyBorder="1">
      <alignment horizontal="left" vertical="center" wrapText="1"/>
    </xf>
    <xf numFmtId="0" fontId="12" fillId="2" borderId="0" xfId="30" applyFont="1" applyFill="1" applyBorder="1" applyAlignment="1">
      <alignment horizontal="center" vertical="center"/>
    </xf>
    <xf numFmtId="0" fontId="8" fillId="2" borderId="2" xfId="31" applyFont="1" applyFill="1" applyBorder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8" fillId="2" borderId="2" xfId="17" applyFont="1" applyFill="1" applyBorder="1" applyAlignment="1">
      <alignment horizontal="left" wrapText="1"/>
    </xf>
    <xf numFmtId="0" fontId="0" fillId="2" borderId="2" xfId="0" applyFill="1" applyBorder="1" applyAlignment="1">
      <alignment horizontal="left" wrapText="1"/>
    </xf>
    <xf numFmtId="0" fontId="12" fillId="2" borderId="2" xfId="4" applyFont="1" applyFill="1" applyBorder="1">
      <alignment horizontal="center" vertical="center"/>
    </xf>
    <xf numFmtId="49" fontId="8" fillId="2" borderId="2" xfId="21" applyFont="1" applyFill="1" applyBorder="1">
      <alignment horizontal="center" vertical="center" wrapText="1"/>
    </xf>
    <xf numFmtId="0" fontId="8" fillId="2" borderId="2" xfId="0" applyFont="1" applyFill="1" applyBorder="1" applyAlignment="1">
      <alignment vertical="top"/>
    </xf>
    <xf numFmtId="0" fontId="13" fillId="2" borderId="2" xfId="0" applyFont="1" applyFill="1" applyBorder="1" applyAlignment="1">
      <alignment vertical="top"/>
    </xf>
    <xf numFmtId="0" fontId="8" fillId="2" borderId="2" xfId="25" applyFont="1" applyFill="1" applyBorder="1">
      <alignment horizontal="center" vertical="center"/>
    </xf>
    <xf numFmtId="0" fontId="8" fillId="2" borderId="2" xfId="26" applyFont="1" applyFill="1" applyBorder="1">
      <alignment horizontal="center" vertical="center"/>
    </xf>
    <xf numFmtId="0" fontId="8" fillId="2" borderId="2" xfId="27" applyFont="1" applyFill="1" applyBorder="1">
      <alignment horizontal="center" vertical="center"/>
    </xf>
    <xf numFmtId="0" fontId="8" fillId="2" borderId="2" xfId="28" applyFont="1" applyFill="1" applyBorder="1">
      <alignment horizontal="center" vertical="center"/>
    </xf>
    <xf numFmtId="0" fontId="12" fillId="2" borderId="4" xfId="3" applyFont="1" applyFill="1" applyBorder="1">
      <alignment horizontal="center" vertical="center" wrapText="1"/>
    </xf>
    <xf numFmtId="0" fontId="8" fillId="2" borderId="2" xfId="15" applyFont="1" applyFill="1" applyBorder="1">
      <alignment horizontal="center" vertical="center" wrapText="1"/>
    </xf>
    <xf numFmtId="0" fontId="8" fillId="2" borderId="2" xfId="19" applyFont="1" applyFill="1" applyBorder="1">
      <alignment horizontal="center" vertical="center" wrapText="1"/>
    </xf>
    <xf numFmtId="0" fontId="12" fillId="2" borderId="2" xfId="5" applyFont="1" applyFill="1" applyBorder="1">
      <alignment horizontal="right" vertical="center" wrapText="1" indent="1"/>
    </xf>
    <xf numFmtId="0" fontId="12" fillId="2" borderId="2" xfId="6" applyFont="1" applyFill="1" applyBorder="1">
      <alignment horizontal="right" vertical="center" wrapText="1" indent="1"/>
    </xf>
    <xf numFmtId="0" fontId="8" fillId="2" borderId="2" xfId="7" applyFont="1" applyFill="1" applyBorder="1">
      <alignment horizontal="center" vertical="center" wrapText="1"/>
    </xf>
    <xf numFmtId="0" fontId="8" fillId="2" borderId="2" xfId="8" applyFont="1" applyFill="1" applyBorder="1">
      <alignment horizontal="right" vertical="center" wrapText="1" indent="1"/>
    </xf>
    <xf numFmtId="0" fontId="8" fillId="2" borderId="2" xfId="9" applyFont="1" applyFill="1" applyBorder="1">
      <alignment horizontal="right" vertical="center" wrapText="1" indent="1"/>
    </xf>
    <xf numFmtId="0" fontId="8" fillId="2" borderId="2" xfId="10" applyFont="1" applyFill="1" applyBorder="1">
      <alignment horizontal="center" vertical="center"/>
    </xf>
    <xf numFmtId="0" fontId="10" fillId="2" borderId="4" xfId="3" applyFont="1" applyFill="1" applyBorder="1">
      <alignment horizontal="center" vertical="center" wrapText="1"/>
    </xf>
    <xf numFmtId="0" fontId="9" fillId="2" borderId="0" xfId="0" applyFont="1" applyFill="1" applyAlignment="1">
      <alignment horizontal="left" vertical="top"/>
    </xf>
    <xf numFmtId="0" fontId="9" fillId="2" borderId="0" xfId="0" applyFont="1" applyFill="1" applyAlignment="1">
      <alignment horizontal="center" vertical="center" wrapText="1"/>
    </xf>
  </cellXfs>
  <cellStyles count="41">
    <cellStyle name="s1586" xfId="24"/>
    <cellStyle name="s173" xfId="16"/>
    <cellStyle name="s1778" xfId="30"/>
    <cellStyle name="s181" xfId="40"/>
    <cellStyle name="s1932" xfId="27"/>
    <cellStyle name="s1974" xfId="34"/>
    <cellStyle name="s2098" xfId="25"/>
    <cellStyle name="s231" xfId="12"/>
    <cellStyle name="s2585" xfId="28"/>
    <cellStyle name="s2693" xfId="4"/>
    <cellStyle name="s2694" xfId="5"/>
    <cellStyle name="s2695" xfId="6"/>
    <cellStyle name="s27" xfId="21"/>
    <cellStyle name="s2700" xfId="20"/>
    <cellStyle name="s2701" xfId="26"/>
    <cellStyle name="s2705" xfId="29"/>
    <cellStyle name="s2709" xfId="39"/>
    <cellStyle name="s37" xfId="23"/>
    <cellStyle name="s38" xfId="36"/>
    <cellStyle name="s43" xfId="11"/>
    <cellStyle name="s436" xfId="8"/>
    <cellStyle name="s437" xfId="9"/>
    <cellStyle name="s503" xfId="15"/>
    <cellStyle name="s57" xfId="10"/>
    <cellStyle name="s69" xfId="37"/>
    <cellStyle name="s724" xfId="32"/>
    <cellStyle name="s733" xfId="31"/>
    <cellStyle name="s736" xfId="18"/>
    <cellStyle name="s737" xfId="13"/>
    <cellStyle name="s747" xfId="19"/>
    <cellStyle name="s749" xfId="17"/>
    <cellStyle name="s760" xfId="22"/>
    <cellStyle name="s805" xfId="3"/>
    <cellStyle name="s806" xfId="14"/>
    <cellStyle name="s864" xfId="35"/>
    <cellStyle name="s880" xfId="33"/>
    <cellStyle name="s90" xfId="38"/>
    <cellStyle name="s970" xfId="7"/>
    <cellStyle name="Обычный" xfId="0" builtinId="0"/>
    <cellStyle name="Обычный 12" xfId="2"/>
    <cellStyle name="Процент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0;&#1091;&#1083;&#1077;&#1096;&#1086;&#1074;&#1072;%20&#1048;.&#1070;\&#1086;&#1090;%20&#1052;&#1091;&#1088;&#1072;&#1074;&#1100;&#1077;&#1074;&#1086;&#1081;\2021\&#1048;&#1088;&#1080;&#1085;&#1099;%20&#1058;&#1050;&#1054;\&#1069;&#1082;&#1086;%20&#1043;&#1086;&#1088;&#1086;&#1076;\PRIL3.TKO.2.43%20&#1050;&#1086;&#1088;&#1088;&#1077;&#1082;&#1090;&#1080;&#1088;&#1086;&#1074;&#1082;&#1072;%20&#1085;&#1072;%202019%20&#1056;&#1057;&#1058;%201909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40;&#1053;&#1053;&#1040;%20&#1057;&#1045;&#1056;&#1043;&#1045;&#1045;&#1042;&#1053;&#1040;\&#1058;&#1040;&#1056;&#1048;&#1060;&#1067;\2026%20&#1075;&#1086;&#1076;\&#1052;&#1040;&#1058;&#1045;&#1056;&#1048;&#1040;&#1051;&#1067;\&#1058;&#1050;&#1054;\&#1069;&#1050;&#1054;%20&#1058;&#1045;&#1061;\&#1055;&#1088;&#1072;&#1074;&#1083;&#1077;&#1085;&#1080;&#1077;%2017.12.25%20&#1069;&#1082;&#1086;&#1090;&#1077;&#1093;%2026-30%20&#1086;&#1073;&#1098;&#1077;&#1084;&#1055;&#1054;&#1057;&#1051;%20&#1058;&#1045;&#1056;&#1057;&#1061;&#1045;&#1052;&#1040;%20&#1048;&#1058;&#1054;&#1043;\&#1058;&#1050;&#1054;%20&#1069;&#1082;&#1086;&#1090;&#1077;&#1093;%20-%20&#1091;&#1089;&#1090;&#1072;&#1085;&#1086;&#1074;&#1082;&#1072;%20&#1085;&#1072;%202026-2030%20&#1090;&#1077;&#1088;&#1089;&#1093;&#1077;&#1084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AD62" t="str">
            <v>Метод индексации</v>
          </cell>
        </row>
      </sheetData>
      <sheetData sheetId="9">
        <row r="86">
          <cell r="AB86">
            <v>0</v>
          </cell>
          <cell r="AC86">
            <v>0</v>
          </cell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>
            <v>0</v>
          </cell>
          <cell r="AC88">
            <v>0</v>
          </cell>
        </row>
        <row r="89">
          <cell r="X89" t="str">
            <v>1ХВС::1.1</v>
          </cell>
          <cell r="Y89" t="str">
            <v>1ХВС</v>
          </cell>
          <cell r="AB89">
            <v>0</v>
          </cell>
          <cell r="AC89">
            <v>0</v>
          </cell>
        </row>
        <row r="90">
          <cell r="X90" t="str">
            <v>1ХВС::1.1</v>
          </cell>
          <cell r="Y90" t="str">
            <v>1ХВС</v>
          </cell>
          <cell r="AB90">
            <v>0</v>
          </cell>
          <cell r="AC90">
            <v>0</v>
          </cell>
        </row>
        <row r="91">
          <cell r="X91" t="str">
            <v>1ХВС::1.1</v>
          </cell>
          <cell r="Y91" t="str">
            <v>1ХВС</v>
          </cell>
          <cell r="AB91">
            <v>0</v>
          </cell>
          <cell r="AC91">
            <v>0</v>
          </cell>
        </row>
        <row r="92">
          <cell r="X92" t="str">
            <v>1ХВС::1.1</v>
          </cell>
          <cell r="Y92" t="str">
            <v>1ХВС</v>
          </cell>
          <cell r="AB92">
            <v>0</v>
          </cell>
          <cell r="AC92">
            <v>0</v>
          </cell>
        </row>
        <row r="93">
          <cell r="X93" t="str">
            <v>1ХВС::1.1</v>
          </cell>
          <cell r="Y93" t="str">
            <v>1ХВС</v>
          </cell>
          <cell r="AB93">
            <v>0</v>
          </cell>
          <cell r="AC93">
            <v>0</v>
          </cell>
        </row>
        <row r="94">
          <cell r="X94" t="str">
            <v>1ХВС::1.1</v>
          </cell>
          <cell r="Y94" t="str">
            <v>1ХВС</v>
          </cell>
          <cell r="AB94">
            <v>0</v>
          </cell>
          <cell r="AC94">
            <v>0</v>
          </cell>
        </row>
        <row r="95">
          <cell r="X95" t="str">
            <v>1ХВС::1.1</v>
          </cell>
          <cell r="Y95" t="str">
            <v>1ХВС</v>
          </cell>
          <cell r="AB95">
            <v>0</v>
          </cell>
          <cell r="AC95">
            <v>0</v>
          </cell>
        </row>
        <row r="96">
          <cell r="X96" t="str">
            <v>1ХВС::1.1</v>
          </cell>
          <cell r="Y96" t="str">
            <v>1ХВС</v>
          </cell>
          <cell r="AB96">
            <v>0</v>
          </cell>
          <cell r="AC96">
            <v>0</v>
          </cell>
        </row>
        <row r="97">
          <cell r="Y97" t="str">
            <v>1ХВС</v>
          </cell>
          <cell r="AB97">
            <v>0</v>
          </cell>
          <cell r="AC97">
            <v>0</v>
          </cell>
        </row>
        <row r="98">
          <cell r="Y98" t="str">
            <v>1ХВС</v>
          </cell>
          <cell r="AB98">
            <v>0</v>
          </cell>
          <cell r="AC98">
            <v>0</v>
          </cell>
        </row>
        <row r="99">
          <cell r="AB99">
            <v>0</v>
          </cell>
          <cell r="AC99">
            <v>0</v>
          </cell>
        </row>
        <row r="100">
          <cell r="AB100">
            <v>0</v>
          </cell>
          <cell r="AC100">
            <v>0</v>
          </cell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"/>
      <sheetName val="Расчет тарифа"/>
      <sheetName val="Расчет тарифа методом ЭОЗ"/>
      <sheetName val="Корректировка тарифа "/>
      <sheetName val="Неподконтрольные расходы"/>
      <sheetName val="Корректировка НВВ"/>
      <sheetName val="Расходы на энергоресурсы и ХВС"/>
      <sheetName val="Амортизация"/>
      <sheetName val="Арендные и лизинговые платежи"/>
      <sheetName val="Налоги и сборы"/>
      <sheetName val="Прибыль"/>
      <sheetName val="et_union"/>
      <sheetName val="AllSheetsInThisWorkbook"/>
      <sheetName val="REESTR_ORG"/>
      <sheetName val="REESTR_FILTERED"/>
      <sheetName val="REESTR_MO"/>
      <sheetName val="TEHSHEET"/>
      <sheetName val="modfrmReestr"/>
      <sheetName val="modCommandButton"/>
      <sheetName val="modServiceModule"/>
      <sheetName val="modReestr"/>
      <sheetName val="modProv"/>
      <sheetName val="modHyp"/>
      <sheetName val="modChange"/>
      <sheetName val="modInfo"/>
      <sheetName val="Лист1"/>
      <sheetName val="Лист2"/>
      <sheetName val="Проверка"/>
    </sheetNames>
    <sheetDataSet>
      <sheetData sheetId="0" refreshError="1">
        <row r="4">
          <cell r="F4" t="str">
            <v>захоронение ТКО</v>
          </cell>
        </row>
        <row r="9">
          <cell r="F9">
            <v>2019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6-2030 ПЕЧАТЬ"/>
      <sheetName val="2026-2030"/>
      <sheetName val="СЧЕТА_налог"/>
      <sheetName val="терсхема"/>
      <sheetName val="ПП"/>
      <sheetName val="ЭФ"/>
      <sheetName val="лист из ПП"/>
      <sheetName val="расчет платы за НВОС"/>
      <sheetName val="Объемы ТКО факт 2021-2024"/>
      <sheetName val="ФОТ осн"/>
      <sheetName val="ФОТ ауп"/>
      <sheetName val="численность"/>
      <sheetName val="численность АУП 154"/>
      <sheetName val="Амортиз"/>
      <sheetName val="РЕМОНТ2"/>
      <sheetName val="прочие производ"/>
      <sheetName val="сдвигание+уплотнение"/>
      <sheetName val="Промежуточная изоляция"/>
      <sheetName val="ГСМ+ремонт"/>
      <sheetName val="прочие адм расх"/>
    </sheetNames>
    <sheetDataSet>
      <sheetData sheetId="0"/>
      <sheetData sheetId="1">
        <row r="17">
          <cell r="J17">
            <v>15.66</v>
          </cell>
        </row>
        <row r="28">
          <cell r="J28">
            <v>10563.654005875374</v>
          </cell>
        </row>
        <row r="76">
          <cell r="J76">
            <v>118.428</v>
          </cell>
        </row>
        <row r="122">
          <cell r="J122">
            <v>1845.2216000000001</v>
          </cell>
        </row>
        <row r="147">
          <cell r="J147">
            <v>390.5025</v>
          </cell>
        </row>
        <row r="149">
          <cell r="J149">
            <v>0</v>
          </cell>
        </row>
        <row r="153">
          <cell r="J153">
            <v>0</v>
          </cell>
        </row>
        <row r="159">
          <cell r="J159">
            <v>0</v>
          </cell>
        </row>
      </sheetData>
      <sheetData sheetId="2">
        <row r="32">
          <cell r="H32">
            <v>7831.9280888763806</v>
          </cell>
        </row>
      </sheetData>
      <sheetData sheetId="3">
        <row r="75">
          <cell r="E75">
            <v>15.365</v>
          </cell>
        </row>
      </sheetData>
      <sheetData sheetId="4"/>
      <sheetData sheetId="5">
        <row r="6">
          <cell r="F6">
            <v>0</v>
          </cell>
        </row>
        <row r="8">
          <cell r="F8">
            <v>0</v>
          </cell>
        </row>
      </sheetData>
      <sheetData sheetId="6">
        <row r="51">
          <cell r="E51">
            <v>100</v>
          </cell>
          <cell r="F51">
            <v>100</v>
          </cell>
          <cell r="G51">
            <v>100</v>
          </cell>
        </row>
        <row r="54">
          <cell r="E54">
            <v>75</v>
          </cell>
          <cell r="F54">
            <v>75</v>
          </cell>
          <cell r="G54">
            <v>75</v>
          </cell>
        </row>
        <row r="59">
          <cell r="E59">
            <v>90</v>
          </cell>
          <cell r="F59">
            <v>90</v>
          </cell>
          <cell r="G59">
            <v>90</v>
          </cell>
        </row>
        <row r="72">
          <cell r="E72">
            <v>0</v>
          </cell>
          <cell r="F72">
            <v>0</v>
          </cell>
          <cell r="G72">
            <v>0</v>
          </cell>
        </row>
        <row r="75">
          <cell r="E75">
            <v>0</v>
          </cell>
          <cell r="F75">
            <v>0</v>
          </cell>
          <cell r="G75">
            <v>0</v>
          </cell>
        </row>
      </sheetData>
      <sheetData sheetId="7">
        <row r="21">
          <cell r="E21">
            <v>1285525.6459000001</v>
          </cell>
        </row>
      </sheetData>
      <sheetData sheetId="8"/>
      <sheetData sheetId="9">
        <row r="37">
          <cell r="M37">
            <v>43450.192843200013</v>
          </cell>
        </row>
      </sheetData>
      <sheetData sheetId="10">
        <row r="37">
          <cell r="M37">
            <v>69485.706995100001</v>
          </cell>
        </row>
      </sheetData>
      <sheetData sheetId="11">
        <row r="21">
          <cell r="E21">
            <v>6.9274170179135917</v>
          </cell>
        </row>
      </sheetData>
      <sheetData sheetId="12"/>
      <sheetData sheetId="13">
        <row r="18">
          <cell r="H18">
            <v>314062.56</v>
          </cell>
        </row>
      </sheetData>
      <sheetData sheetId="14">
        <row r="5">
          <cell r="R5">
            <v>692.35</v>
          </cell>
        </row>
      </sheetData>
      <sheetData sheetId="15">
        <row r="16">
          <cell r="M16">
            <v>21.732987890000004</v>
          </cell>
        </row>
      </sheetData>
      <sheetData sheetId="16"/>
      <sheetData sheetId="17">
        <row r="83">
          <cell r="M83">
            <v>1292.1663225154034</v>
          </cell>
        </row>
      </sheetData>
      <sheetData sheetId="18">
        <row r="41">
          <cell r="O41">
            <v>906.39210156721936</v>
          </cell>
        </row>
      </sheetData>
      <sheetData sheetId="1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66"/>
  <sheetViews>
    <sheetView tabSelected="1" view="pageBreakPreview" topLeftCell="D1" zoomScale="80" zoomScaleNormal="80" zoomScaleSheetLayoutView="80" workbookViewId="0">
      <selection activeCell="F2" sqref="F2"/>
    </sheetView>
  </sheetViews>
  <sheetFormatPr defaultRowHeight="12" outlineLevelCol="1" x14ac:dyDescent="0.25"/>
  <cols>
    <col min="1" max="3" width="10.7109375" style="1" hidden="1" customWidth="1"/>
    <col min="4" max="4" width="10.5703125" style="1" customWidth="1"/>
    <col min="5" max="5" width="39.85546875" style="1" customWidth="1"/>
    <col min="6" max="6" width="27.140625" style="1" customWidth="1"/>
    <col min="7" max="7" width="14.140625" style="1" customWidth="1"/>
    <col min="8" max="9" width="11.42578125" style="1" customWidth="1"/>
    <col min="10" max="10" width="11.5703125" style="1" customWidth="1"/>
    <col min="11" max="12" width="11.42578125" style="1" customWidth="1" outlineLevel="1"/>
    <col min="13" max="14" width="11.42578125" style="1" hidden="1" customWidth="1" outlineLevel="1"/>
    <col min="15" max="15" width="9.7109375" style="1" customWidth="1" collapsed="1"/>
    <col min="16" max="16" width="28.85546875" style="1" hidden="1" customWidth="1"/>
    <col min="17" max="16384" width="9.140625" style="1"/>
  </cols>
  <sheetData>
    <row r="1" spans="2:15" ht="39" customHeight="1" x14ac:dyDescent="0.25">
      <c r="I1" s="94" t="s">
        <v>20</v>
      </c>
      <c r="J1" s="94"/>
      <c r="K1" s="94"/>
      <c r="L1" s="3"/>
      <c r="M1" s="3"/>
      <c r="N1" s="2"/>
    </row>
    <row r="2" spans="2:15" ht="20.25" x14ac:dyDescent="0.25">
      <c r="I2" s="94" t="s">
        <v>21</v>
      </c>
      <c r="J2" s="94"/>
      <c r="K2" s="94"/>
      <c r="L2" s="94"/>
      <c r="M2" s="2"/>
      <c r="N2" s="2"/>
    </row>
    <row r="3" spans="2:15" ht="20.25" x14ac:dyDescent="0.25">
      <c r="I3" s="94" t="s">
        <v>22</v>
      </c>
      <c r="J3" s="94"/>
      <c r="K3" s="94"/>
      <c r="L3" s="94"/>
      <c r="M3" s="2"/>
      <c r="N3" s="2"/>
    </row>
    <row r="4" spans="2:15" ht="39.75" customHeight="1" x14ac:dyDescent="0.25">
      <c r="I4" s="95" t="s">
        <v>93</v>
      </c>
      <c r="J4" s="95"/>
      <c r="K4" s="95"/>
      <c r="L4" s="95"/>
      <c r="M4" s="4"/>
      <c r="N4" s="4"/>
      <c r="O4" s="5"/>
    </row>
    <row r="6" spans="2:15" ht="60.75" customHeight="1" x14ac:dyDescent="0.25">
      <c r="D6" s="93" t="s">
        <v>23</v>
      </c>
      <c r="E6" s="93"/>
      <c r="F6" s="93"/>
      <c r="G6" s="93"/>
      <c r="H6" s="93"/>
      <c r="I6" s="93"/>
      <c r="J6" s="93"/>
      <c r="K6" s="93"/>
      <c r="L6" s="93"/>
      <c r="M6" s="93"/>
      <c r="N6" s="93"/>
    </row>
    <row r="7" spans="2:15" ht="18" customHeight="1" x14ac:dyDescent="0.25">
      <c r="D7" s="76" t="s">
        <v>24</v>
      </c>
      <c r="E7" s="76"/>
      <c r="F7" s="76"/>
      <c r="G7" s="76"/>
      <c r="H7" s="76"/>
      <c r="I7" s="76"/>
      <c r="J7" s="76"/>
      <c r="K7" s="76"/>
      <c r="L7" s="76"/>
      <c r="M7" s="76"/>
      <c r="N7" s="76"/>
    </row>
    <row r="8" spans="2:15" ht="15.75" customHeight="1" x14ac:dyDescent="0.25">
      <c r="D8" s="87" t="s">
        <v>25</v>
      </c>
      <c r="E8" s="88"/>
      <c r="F8" s="89" t="s">
        <v>26</v>
      </c>
      <c r="G8" s="89"/>
      <c r="H8" s="89"/>
      <c r="I8" s="89"/>
      <c r="J8" s="89"/>
      <c r="K8" s="89"/>
      <c r="L8" s="89"/>
      <c r="M8" s="89"/>
      <c r="N8" s="89"/>
    </row>
    <row r="9" spans="2:15" ht="15.75" customHeight="1" x14ac:dyDescent="0.25">
      <c r="D9" s="90" t="s">
        <v>27</v>
      </c>
      <c r="E9" s="91"/>
      <c r="F9" s="89" t="s">
        <v>28</v>
      </c>
      <c r="G9" s="89"/>
      <c r="H9" s="89"/>
      <c r="I9" s="89"/>
      <c r="J9" s="89"/>
      <c r="K9" s="89"/>
      <c r="L9" s="89"/>
      <c r="M9" s="89"/>
      <c r="N9" s="89"/>
    </row>
    <row r="10" spans="2:15" ht="15.75" customHeight="1" x14ac:dyDescent="0.25">
      <c r="D10" s="87" t="s">
        <v>29</v>
      </c>
      <c r="E10" s="88"/>
      <c r="F10" s="89" t="s">
        <v>30</v>
      </c>
      <c r="G10" s="89"/>
      <c r="H10" s="89"/>
      <c r="I10" s="89"/>
      <c r="J10" s="89"/>
      <c r="K10" s="89"/>
      <c r="L10" s="89"/>
      <c r="M10" s="89"/>
      <c r="N10" s="89"/>
    </row>
    <row r="11" spans="2:15" ht="15.75" customHeight="1" x14ac:dyDescent="0.25">
      <c r="D11" s="90" t="s">
        <v>27</v>
      </c>
      <c r="E11" s="91"/>
      <c r="F11" s="89" t="s">
        <v>31</v>
      </c>
      <c r="G11" s="89"/>
      <c r="H11" s="89"/>
      <c r="I11" s="89"/>
      <c r="J11" s="89"/>
      <c r="K11" s="89"/>
      <c r="L11" s="89"/>
      <c r="M11" s="89"/>
      <c r="N11" s="89"/>
    </row>
    <row r="12" spans="2:15" ht="15" customHeight="1" x14ac:dyDescent="0.25">
      <c r="D12" s="87" t="s">
        <v>32</v>
      </c>
      <c r="E12" s="87"/>
      <c r="F12" s="92" t="s">
        <v>33</v>
      </c>
      <c r="G12" s="92"/>
      <c r="H12" s="92"/>
      <c r="I12" s="92"/>
      <c r="J12" s="92"/>
      <c r="K12" s="92"/>
      <c r="L12" s="92"/>
      <c r="M12" s="92"/>
      <c r="N12" s="92"/>
    </row>
    <row r="13" spans="2:15" ht="16.5" customHeight="1" x14ac:dyDescent="0.2">
      <c r="B13" s="6" t="b">
        <f>REGULATION_METHODS&lt;&gt;"Метод сравнения аналогов"</f>
        <v>1</v>
      </c>
      <c r="D13" s="84" t="s">
        <v>34</v>
      </c>
      <c r="E13" s="84"/>
      <c r="F13" s="84"/>
      <c r="G13" s="84"/>
      <c r="H13" s="84"/>
      <c r="I13" s="84"/>
      <c r="J13" s="84"/>
      <c r="K13" s="84"/>
      <c r="L13" s="84"/>
      <c r="M13" s="84"/>
      <c r="N13" s="84"/>
    </row>
    <row r="14" spans="2:15" ht="11.25" customHeight="1" x14ac:dyDescent="0.2">
      <c r="B14" s="6" t="e">
        <f>#REF!</f>
        <v>#REF!</v>
      </c>
      <c r="D14" s="62" t="s">
        <v>35</v>
      </c>
      <c r="E14" s="63" t="s">
        <v>36</v>
      </c>
      <c r="F14" s="64"/>
      <c r="G14" s="85" t="s">
        <v>37</v>
      </c>
      <c r="H14" s="67" t="s">
        <v>38</v>
      </c>
      <c r="I14" s="67"/>
      <c r="J14" s="67"/>
      <c r="K14" s="67"/>
      <c r="L14" s="67"/>
      <c r="M14" s="67"/>
      <c r="N14" s="67"/>
    </row>
    <row r="15" spans="2:15" ht="11.25" customHeight="1" x14ac:dyDescent="0.2">
      <c r="B15" s="6" t="b">
        <f>B13</f>
        <v>1</v>
      </c>
      <c r="D15" s="62"/>
      <c r="E15" s="65"/>
      <c r="F15" s="66"/>
      <c r="G15" s="86"/>
      <c r="H15" s="7" t="s">
        <v>39</v>
      </c>
      <c r="I15" s="7" t="s">
        <v>40</v>
      </c>
      <c r="J15" s="8" t="s">
        <v>41</v>
      </c>
      <c r="K15" s="9" t="s">
        <v>42</v>
      </c>
      <c r="L15" s="10" t="s">
        <v>43</v>
      </c>
      <c r="M15" s="9"/>
      <c r="N15" s="11"/>
    </row>
    <row r="16" spans="2:15" ht="24" customHeight="1" x14ac:dyDescent="0.2">
      <c r="B16" s="6"/>
      <c r="D16" s="12">
        <v>1</v>
      </c>
      <c r="E16" s="70" t="s">
        <v>44</v>
      </c>
      <c r="F16" s="70"/>
      <c r="G16" s="13" t="s">
        <v>13</v>
      </c>
      <c r="H16" s="14">
        <v>5186.7572691328633</v>
      </c>
      <c r="I16" s="14">
        <v>5359.4713914354425</v>
      </c>
      <c r="J16" s="14">
        <v>5573.8502470928588</v>
      </c>
      <c r="K16" s="14">
        <v>5738.8362144068078</v>
      </c>
      <c r="L16" s="14">
        <v>5908.7057663532487</v>
      </c>
      <c r="M16" s="14"/>
      <c r="N16" s="11"/>
    </row>
    <row r="17" spans="2:20" ht="16.5" customHeight="1" x14ac:dyDescent="0.2">
      <c r="B17" s="6" t="e">
        <f>#REF!</f>
        <v>#REF!</v>
      </c>
      <c r="D17" s="15" t="s">
        <v>0</v>
      </c>
      <c r="E17" s="78" t="s">
        <v>45</v>
      </c>
      <c r="F17" s="79"/>
      <c r="G17" s="13" t="s">
        <v>13</v>
      </c>
      <c r="H17" s="14">
        <v>4984.287269132863</v>
      </c>
      <c r="I17" s="14">
        <v>5150.2593315070335</v>
      </c>
      <c r="J17" s="14">
        <v>5356.2697047673137</v>
      </c>
      <c r="K17" s="14">
        <v>5514.8152880284269</v>
      </c>
      <c r="L17" s="14">
        <v>5678.053820554067</v>
      </c>
      <c r="M17" s="14"/>
      <c r="N17" s="11"/>
      <c r="T17" s="16"/>
    </row>
    <row r="18" spans="2:20" ht="16.5" customHeight="1" x14ac:dyDescent="0.2">
      <c r="B18" s="6"/>
      <c r="D18" s="15" t="s">
        <v>1</v>
      </c>
      <c r="E18" s="70" t="s">
        <v>46</v>
      </c>
      <c r="F18" s="48"/>
      <c r="G18" s="13" t="s">
        <v>13</v>
      </c>
      <c r="H18" s="14">
        <v>202.47</v>
      </c>
      <c r="I18" s="14">
        <v>209.21205992840871</v>
      </c>
      <c r="J18" s="14">
        <v>217.58054232554505</v>
      </c>
      <c r="K18" s="14">
        <v>224.0209263783812</v>
      </c>
      <c r="L18" s="14">
        <v>230.65194579918131</v>
      </c>
      <c r="M18" s="14"/>
      <c r="N18" s="11"/>
      <c r="T18" s="16"/>
    </row>
    <row r="19" spans="2:20" ht="17.25" customHeight="1" x14ac:dyDescent="0.2">
      <c r="B19" s="6" t="b">
        <v>1</v>
      </c>
      <c r="D19" s="76" t="s">
        <v>47</v>
      </c>
      <c r="E19" s="76"/>
      <c r="F19" s="76"/>
      <c r="G19" s="76"/>
      <c r="H19" s="76"/>
      <c r="I19" s="76"/>
      <c r="J19" s="76"/>
      <c r="K19" s="76"/>
      <c r="L19" s="76"/>
      <c r="M19" s="76"/>
      <c r="N19" s="76"/>
    </row>
    <row r="20" spans="2:20" ht="11.25" customHeight="1" x14ac:dyDescent="0.2">
      <c r="B20" s="6" t="e">
        <f>#REF!</f>
        <v>#REF!</v>
      </c>
      <c r="C20" s="6" t="e">
        <f t="array" ref="C20">INDEX([1]Тарифы!$Y$86:$Y$108,MATCH(#REF!,[1]Тарифы!$X$86:$X$108,0))</f>
        <v>#REF!</v>
      </c>
      <c r="D20" s="62" t="s">
        <v>35</v>
      </c>
      <c r="E20" s="80" t="s">
        <v>48</v>
      </c>
      <c r="F20" s="81"/>
      <c r="G20" s="62" t="s">
        <v>37</v>
      </c>
      <c r="H20" s="67" t="s">
        <v>38</v>
      </c>
      <c r="I20" s="67"/>
      <c r="J20" s="67"/>
      <c r="K20" s="67"/>
      <c r="L20" s="67"/>
      <c r="M20" s="67"/>
      <c r="N20" s="67"/>
    </row>
    <row r="21" spans="2:20" ht="16.5" customHeight="1" x14ac:dyDescent="0.2">
      <c r="B21" s="6" t="e">
        <f>B20</f>
        <v>#REF!</v>
      </c>
      <c r="D21" s="62"/>
      <c r="E21" s="82"/>
      <c r="F21" s="83"/>
      <c r="G21" s="62"/>
      <c r="H21" s="7" t="s">
        <v>39</v>
      </c>
      <c r="I21" s="7" t="s">
        <v>40</v>
      </c>
      <c r="J21" s="8" t="s">
        <v>41</v>
      </c>
      <c r="K21" s="9" t="s">
        <v>42</v>
      </c>
      <c r="L21" s="10" t="s">
        <v>43</v>
      </c>
      <c r="M21" s="9"/>
      <c r="N21" s="11"/>
    </row>
    <row r="22" spans="2:20" ht="16.5" customHeight="1" x14ac:dyDescent="0.2">
      <c r="B22" s="6"/>
      <c r="D22" s="7">
        <v>1</v>
      </c>
      <c r="E22" s="70" t="s">
        <v>49</v>
      </c>
      <c r="F22" s="48"/>
      <c r="G22" s="17" t="s">
        <v>4</v>
      </c>
      <c r="H22" s="14">
        <v>15.365</v>
      </c>
      <c r="I22" s="14">
        <v>15.266</v>
      </c>
      <c r="J22" s="14">
        <v>15.266</v>
      </c>
      <c r="K22" s="14">
        <v>15.266</v>
      </c>
      <c r="L22" s="14">
        <v>15.266</v>
      </c>
      <c r="M22" s="14"/>
      <c r="N22" s="11"/>
    </row>
    <row r="23" spans="2:20" ht="13.5" customHeight="1" x14ac:dyDescent="0.25">
      <c r="D23" s="76" t="s">
        <v>50</v>
      </c>
      <c r="E23" s="76"/>
      <c r="F23" s="76"/>
      <c r="G23" s="76"/>
      <c r="H23" s="76"/>
      <c r="I23" s="76"/>
      <c r="J23" s="76"/>
      <c r="K23" s="76"/>
      <c r="L23" s="76"/>
      <c r="M23" s="76"/>
      <c r="N23" s="76"/>
    </row>
    <row r="24" spans="2:20" ht="11.25" customHeight="1" x14ac:dyDescent="0.25">
      <c r="D24" s="77" t="s">
        <v>35</v>
      </c>
      <c r="E24" s="63" t="s">
        <v>51</v>
      </c>
      <c r="F24" s="64"/>
      <c r="G24" s="62" t="s">
        <v>37</v>
      </c>
      <c r="H24" s="67" t="s">
        <v>38</v>
      </c>
      <c r="I24" s="67"/>
      <c r="J24" s="67"/>
      <c r="K24" s="67"/>
      <c r="L24" s="67"/>
      <c r="M24" s="67"/>
      <c r="N24" s="67"/>
    </row>
    <row r="25" spans="2:20" ht="11.25" customHeight="1" x14ac:dyDescent="0.25">
      <c r="D25" s="77"/>
      <c r="E25" s="65"/>
      <c r="F25" s="66"/>
      <c r="G25" s="62"/>
      <c r="H25" s="7" t="s">
        <v>39</v>
      </c>
      <c r="I25" s="7" t="s">
        <v>40</v>
      </c>
      <c r="J25" s="8" t="s">
        <v>41</v>
      </c>
      <c r="K25" s="9" t="s">
        <v>42</v>
      </c>
      <c r="L25" s="10" t="s">
        <v>43</v>
      </c>
      <c r="M25" s="9"/>
      <c r="N25" s="11"/>
    </row>
    <row r="26" spans="2:20" ht="18" customHeight="1" x14ac:dyDescent="0.25">
      <c r="D26" s="12" t="s">
        <v>52</v>
      </c>
      <c r="E26" s="74" t="s">
        <v>53</v>
      </c>
      <c r="F26" s="75"/>
      <c r="G26" s="13" t="s">
        <v>13</v>
      </c>
      <c r="H26" s="18">
        <v>13636.489858191666</v>
      </c>
      <c r="I26" s="18">
        <v>15068.590663275258</v>
      </c>
      <c r="J26" s="18">
        <v>16694.883337387488</v>
      </c>
      <c r="K26" s="18">
        <v>22211.064200173012</v>
      </c>
      <c r="L26" s="18">
        <v>23423.732740176132</v>
      </c>
      <c r="M26" s="19"/>
      <c r="N26" s="11"/>
    </row>
    <row r="27" spans="2:20" ht="17.25" customHeight="1" x14ac:dyDescent="0.2">
      <c r="D27" s="12" t="s">
        <v>54</v>
      </c>
      <c r="E27" s="70" t="s">
        <v>5</v>
      </c>
      <c r="F27" s="70"/>
      <c r="G27" s="13" t="s">
        <v>13</v>
      </c>
      <c r="H27" s="18">
        <v>9893.0407100717384</v>
      </c>
      <c r="I27" s="20">
        <v>10222.469629622738</v>
      </c>
      <c r="J27" s="20">
        <v>10631.368414807646</v>
      </c>
      <c r="K27" s="20">
        <v>10946.056919885954</v>
      </c>
      <c r="L27" s="20">
        <v>11270.060204714579</v>
      </c>
      <c r="M27" s="21"/>
      <c r="N27" s="11"/>
    </row>
    <row r="28" spans="2:20" ht="15" customHeight="1" x14ac:dyDescent="0.2">
      <c r="D28" s="12" t="s">
        <v>1</v>
      </c>
      <c r="E28" s="70" t="s">
        <v>17</v>
      </c>
      <c r="F28" s="70"/>
      <c r="G28" s="13" t="s">
        <v>13</v>
      </c>
      <c r="H28" s="18">
        <v>2640.9321929843695</v>
      </c>
      <c r="I28" s="20">
        <v>3874.1457753111558</v>
      </c>
      <c r="J28" s="20">
        <v>5109.2096851179676</v>
      </c>
      <c r="K28" s="20">
        <v>10040.041886196919</v>
      </c>
      <c r="L28" s="20">
        <v>10860.362779342768</v>
      </c>
      <c r="M28" s="21"/>
      <c r="N28" s="11"/>
    </row>
    <row r="29" spans="2:20" ht="15" customHeight="1" x14ac:dyDescent="0.2">
      <c r="D29" s="12" t="s">
        <v>2</v>
      </c>
      <c r="E29" s="70" t="s">
        <v>55</v>
      </c>
      <c r="F29" s="70"/>
      <c r="G29" s="13" t="s">
        <v>13</v>
      </c>
      <c r="H29" s="18">
        <v>144.87129653575991</v>
      </c>
      <c r="I29" s="20">
        <v>156.60587155515648</v>
      </c>
      <c r="J29" s="20">
        <v>166.47204146313132</v>
      </c>
      <c r="K29" s="20">
        <v>176.9597800753086</v>
      </c>
      <c r="L29" s="20">
        <v>188.10824622005302</v>
      </c>
      <c r="M29" s="21"/>
      <c r="N29" s="11"/>
    </row>
    <row r="30" spans="2:20" ht="15" customHeight="1" x14ac:dyDescent="0.2">
      <c r="D30" s="12" t="s">
        <v>3</v>
      </c>
      <c r="E30" s="70" t="s">
        <v>18</v>
      </c>
      <c r="F30" s="70"/>
      <c r="G30" s="13" t="s">
        <v>13</v>
      </c>
      <c r="H30" s="18">
        <v>314.06256000000002</v>
      </c>
      <c r="I30" s="20">
        <v>104.24080000000011</v>
      </c>
      <c r="J30" s="20">
        <v>0</v>
      </c>
      <c r="K30" s="20">
        <v>0</v>
      </c>
      <c r="L30" s="20">
        <v>0</v>
      </c>
      <c r="M30" s="21"/>
      <c r="N30" s="11"/>
    </row>
    <row r="31" spans="2:20" ht="17.25" customHeight="1" x14ac:dyDescent="0.2">
      <c r="D31" s="12" t="s">
        <v>8</v>
      </c>
      <c r="E31" s="70" t="s">
        <v>19</v>
      </c>
      <c r="F31" s="70"/>
      <c r="G31" s="13" t="s">
        <v>13</v>
      </c>
      <c r="H31" s="18">
        <v>0</v>
      </c>
      <c r="I31" s="20">
        <v>0</v>
      </c>
      <c r="J31" s="20">
        <v>0</v>
      </c>
      <c r="K31" s="20">
        <v>0</v>
      </c>
      <c r="L31" s="20">
        <v>0</v>
      </c>
      <c r="M31" s="21"/>
      <c r="N31" s="11"/>
    </row>
    <row r="32" spans="2:20" ht="17.25" customHeight="1" x14ac:dyDescent="0.2">
      <c r="D32" s="12" t="s">
        <v>9</v>
      </c>
      <c r="E32" s="70" t="s">
        <v>56</v>
      </c>
      <c r="F32" s="48"/>
      <c r="G32" s="13" t="s">
        <v>13</v>
      </c>
      <c r="H32" s="18">
        <v>643.58309859979749</v>
      </c>
      <c r="I32" s="20">
        <v>711.12858678620807</v>
      </c>
      <c r="J32" s="20">
        <v>787.83319599874312</v>
      </c>
      <c r="K32" s="20">
        <v>1048.0056140148301</v>
      </c>
      <c r="L32" s="20">
        <v>1105.2015098987313</v>
      </c>
      <c r="M32" s="21"/>
      <c r="N32" s="11"/>
    </row>
    <row r="33" spans="2:14" ht="17.25" customHeight="1" x14ac:dyDescent="0.2">
      <c r="D33" s="12" t="s">
        <v>10</v>
      </c>
      <c r="E33" s="70" t="s">
        <v>57</v>
      </c>
      <c r="F33" s="48"/>
      <c r="G33" s="13" t="s">
        <v>13</v>
      </c>
      <c r="H33" s="18">
        <v>0</v>
      </c>
      <c r="I33" s="20">
        <v>0</v>
      </c>
      <c r="J33" s="20">
        <v>0</v>
      </c>
      <c r="K33" s="20">
        <v>0</v>
      </c>
      <c r="L33" s="20">
        <v>0</v>
      </c>
      <c r="M33" s="21"/>
      <c r="N33" s="11"/>
    </row>
    <row r="34" spans="2:14" ht="15" customHeight="1" x14ac:dyDescent="0.2">
      <c r="D34" s="22"/>
      <c r="E34" s="23"/>
      <c r="F34" s="24"/>
      <c r="G34" s="25">
        <v>2</v>
      </c>
      <c r="H34" s="26"/>
      <c r="I34" s="27"/>
      <c r="J34" s="27"/>
      <c r="K34" s="27"/>
      <c r="L34" s="27"/>
      <c r="M34" s="28"/>
    </row>
    <row r="35" spans="2:14" ht="13.5" customHeight="1" x14ac:dyDescent="0.25">
      <c r="D35" s="71" t="s">
        <v>58</v>
      </c>
      <c r="E35" s="71"/>
      <c r="F35" s="71"/>
      <c r="G35" s="71"/>
      <c r="H35" s="71"/>
      <c r="I35" s="71"/>
      <c r="J35" s="71"/>
      <c r="K35" s="71"/>
      <c r="L35" s="71"/>
      <c r="M35" s="71"/>
      <c r="N35" s="71"/>
    </row>
    <row r="36" spans="2:14" ht="11.25" customHeight="1" x14ac:dyDescent="0.25">
      <c r="D36" s="12" t="s">
        <v>35</v>
      </c>
      <c r="E36" s="67" t="s">
        <v>59</v>
      </c>
      <c r="F36" s="67"/>
      <c r="G36" s="67"/>
      <c r="H36" s="72" t="s">
        <v>60</v>
      </c>
      <c r="I36" s="72"/>
      <c r="J36" s="72"/>
      <c r="K36" s="73"/>
      <c r="L36" s="73"/>
      <c r="M36" s="73"/>
      <c r="N36" s="73"/>
    </row>
    <row r="37" spans="2:14" ht="15" customHeight="1" x14ac:dyDescent="0.25">
      <c r="D37" s="12" t="s">
        <v>52</v>
      </c>
      <c r="E37" s="70" t="str">
        <f>E16</f>
        <v>Мероприятия по текущей эксплуатации и ремонту объектов захоронения твердых коммунальных отходов</v>
      </c>
      <c r="F37" s="70"/>
      <c r="G37" s="70"/>
      <c r="H37" s="52" t="str">
        <f>F12</f>
        <v>с 01.01.2026 по 31.12.2030</v>
      </c>
      <c r="I37" s="52"/>
      <c r="J37" s="52"/>
      <c r="K37" s="52"/>
      <c r="L37" s="52"/>
      <c r="M37" s="52"/>
      <c r="N37" s="52"/>
    </row>
    <row r="38" spans="2:14" ht="15" customHeight="1" x14ac:dyDescent="0.25">
      <c r="D38" s="12" t="s">
        <v>11</v>
      </c>
      <c r="E38" s="70" t="str">
        <f t="shared" ref="E38:E39" si="0">E17</f>
        <v>текущая эксплуатация объектов</v>
      </c>
      <c r="F38" s="70"/>
      <c r="G38" s="70"/>
      <c r="H38" s="53"/>
      <c r="I38" s="53"/>
      <c r="J38" s="53"/>
      <c r="K38" s="53"/>
      <c r="L38" s="53"/>
      <c r="M38" s="53"/>
      <c r="N38" s="53"/>
    </row>
    <row r="39" spans="2:14" ht="15" customHeight="1" x14ac:dyDescent="0.25">
      <c r="D39" s="12" t="s">
        <v>16</v>
      </c>
      <c r="E39" s="70" t="str">
        <f t="shared" si="0"/>
        <v>текущий и (или) капитальный ремонт объектов</v>
      </c>
      <c r="F39" s="70"/>
      <c r="G39" s="70"/>
      <c r="H39" s="53"/>
      <c r="I39" s="53"/>
      <c r="J39" s="53"/>
      <c r="K39" s="53"/>
      <c r="L39" s="53"/>
      <c r="M39" s="53"/>
      <c r="N39" s="53"/>
    </row>
    <row r="40" spans="2:14" ht="14.25" customHeight="1" x14ac:dyDescent="0.25">
      <c r="D40" s="61" t="s">
        <v>61</v>
      </c>
      <c r="E40" s="61"/>
      <c r="F40" s="61"/>
      <c r="G40" s="61"/>
      <c r="H40" s="61"/>
      <c r="I40" s="61"/>
      <c r="J40" s="61"/>
      <c r="K40" s="61"/>
      <c r="L40" s="61"/>
      <c r="M40" s="61"/>
      <c r="N40" s="61"/>
    </row>
    <row r="41" spans="2:14" ht="12.75" customHeight="1" x14ac:dyDescent="0.25">
      <c r="D41" s="62" t="s">
        <v>35</v>
      </c>
      <c r="E41" s="63" t="s">
        <v>51</v>
      </c>
      <c r="F41" s="64"/>
      <c r="G41" s="62" t="s">
        <v>37</v>
      </c>
      <c r="H41" s="67" t="s">
        <v>38</v>
      </c>
      <c r="I41" s="67"/>
      <c r="J41" s="67"/>
      <c r="K41" s="67"/>
      <c r="L41" s="67"/>
      <c r="M41" s="67"/>
      <c r="N41" s="67"/>
    </row>
    <row r="42" spans="2:14" ht="13.5" customHeight="1" x14ac:dyDescent="0.25">
      <c r="D42" s="62"/>
      <c r="E42" s="65"/>
      <c r="F42" s="66"/>
      <c r="G42" s="62"/>
      <c r="H42" s="7" t="s">
        <v>39</v>
      </c>
      <c r="I42" s="7" t="s">
        <v>40</v>
      </c>
      <c r="J42" s="8" t="s">
        <v>41</v>
      </c>
      <c r="K42" s="9" t="s">
        <v>42</v>
      </c>
      <c r="L42" s="10" t="s">
        <v>43</v>
      </c>
      <c r="M42" s="9"/>
      <c r="N42" s="11"/>
    </row>
    <row r="43" spans="2:14" ht="12.75" customHeight="1" x14ac:dyDescent="0.2">
      <c r="B43" s="6" t="e">
        <f>OR(B44,#REF!)</f>
        <v>#REF!</v>
      </c>
      <c r="C43" s="6" t="e">
        <f t="array" ref="C43">INDEX([1]Тарифы!$AB$86:$AB$108,MATCH(#REF!,[1]Тарифы!$Y$86:$Y$108,0))</f>
        <v>#REF!</v>
      </c>
      <c r="D43" s="29">
        <v>1</v>
      </c>
      <c r="E43" s="68" t="s">
        <v>62</v>
      </c>
      <c r="F43" s="69"/>
      <c r="G43" s="69"/>
      <c r="H43" s="69"/>
      <c r="I43" s="69"/>
      <c r="J43" s="69"/>
      <c r="K43" s="30"/>
      <c r="L43" s="11"/>
      <c r="M43" s="30"/>
      <c r="N43" s="11"/>
    </row>
    <row r="44" spans="2:14" ht="19.5" customHeight="1" x14ac:dyDescent="0.2">
      <c r="B44" s="6" t="e">
        <f>AND($C43="Водоснабжение",$C44&lt;&gt;"Тариф на транспортировку воды",$C44&lt;&gt;"Тариф на техническую воду")</f>
        <v>#REF!</v>
      </c>
      <c r="C44" s="6" t="e">
        <f t="array" ref="C44">INDEX([1]Тарифы!$AC$86:$AC$108,MATCH(#REF!,[1]Тарифы!$Y$86:$Y$108,0))</f>
        <v>#REF!</v>
      </c>
      <c r="D44" s="31" t="s">
        <v>0</v>
      </c>
      <c r="E44" s="49" t="s">
        <v>63</v>
      </c>
      <c r="F44" s="50"/>
      <c r="G44" s="32" t="s">
        <v>7</v>
      </c>
      <c r="H44" s="33">
        <v>100</v>
      </c>
      <c r="I44" s="33">
        <v>100</v>
      </c>
      <c r="J44" s="33">
        <v>97.534246575342465</v>
      </c>
      <c r="K44" s="33">
        <v>100</v>
      </c>
      <c r="L44" s="33">
        <v>100</v>
      </c>
      <c r="M44" s="33"/>
      <c r="N44" s="11"/>
    </row>
    <row r="45" spans="2:14" ht="15.75" customHeight="1" x14ac:dyDescent="0.2">
      <c r="B45" s="6"/>
      <c r="C45" s="6"/>
      <c r="D45" s="31" t="s">
        <v>1</v>
      </c>
      <c r="E45" s="49" t="s">
        <v>64</v>
      </c>
      <c r="F45" s="50"/>
      <c r="G45" s="32" t="s">
        <v>7</v>
      </c>
      <c r="H45" s="33">
        <v>75</v>
      </c>
      <c r="I45" s="33">
        <v>100</v>
      </c>
      <c r="J45" s="33">
        <v>100</v>
      </c>
      <c r="K45" s="33">
        <v>100</v>
      </c>
      <c r="L45" s="33">
        <v>100</v>
      </c>
      <c r="M45" s="33"/>
      <c r="N45" s="11"/>
    </row>
    <row r="46" spans="2:14" ht="17.25" customHeight="1" x14ac:dyDescent="0.2">
      <c r="B46" s="6"/>
      <c r="D46" s="31" t="s">
        <v>2</v>
      </c>
      <c r="E46" s="49" t="s">
        <v>65</v>
      </c>
      <c r="F46" s="50"/>
      <c r="G46" s="32" t="s">
        <v>7</v>
      </c>
      <c r="H46" s="14">
        <v>100</v>
      </c>
      <c r="I46" s="14">
        <v>100</v>
      </c>
      <c r="J46" s="14">
        <v>100</v>
      </c>
      <c r="K46" s="14">
        <v>100</v>
      </c>
      <c r="L46" s="14">
        <v>100</v>
      </c>
      <c r="M46" s="14"/>
      <c r="N46" s="11"/>
    </row>
    <row r="47" spans="2:14" ht="15.75" customHeight="1" x14ac:dyDescent="0.25">
      <c r="D47" s="54" t="s">
        <v>66</v>
      </c>
      <c r="E47" s="54"/>
      <c r="F47" s="54"/>
      <c r="G47" s="54"/>
      <c r="H47" s="54"/>
      <c r="I47" s="54"/>
      <c r="J47" s="54"/>
      <c r="K47" s="54"/>
      <c r="L47" s="54"/>
      <c r="M47" s="54"/>
      <c r="N47" s="54"/>
    </row>
    <row r="48" spans="2:14" ht="24.75" customHeight="1" x14ac:dyDescent="0.25">
      <c r="D48" s="34" t="s">
        <v>35</v>
      </c>
      <c r="E48" s="55" t="s">
        <v>51</v>
      </c>
      <c r="F48" s="55"/>
      <c r="G48" s="7" t="s">
        <v>37</v>
      </c>
      <c r="H48" s="35" t="s">
        <v>67</v>
      </c>
      <c r="I48" s="35" t="s">
        <v>68</v>
      </c>
      <c r="J48" s="35" t="s">
        <v>69</v>
      </c>
      <c r="K48" s="35" t="s">
        <v>70</v>
      </c>
      <c r="L48" s="35" t="s">
        <v>71</v>
      </c>
      <c r="M48" s="35" t="s">
        <v>72</v>
      </c>
      <c r="N48" s="36" t="s">
        <v>73</v>
      </c>
    </row>
    <row r="49" spans="4:14" ht="15" customHeight="1" x14ac:dyDescent="0.25">
      <c r="D49" s="34" t="s">
        <v>52</v>
      </c>
      <c r="E49" s="55" t="s">
        <v>74</v>
      </c>
      <c r="F49" s="55"/>
      <c r="G49" s="34" t="s">
        <v>4</v>
      </c>
      <c r="H49" s="37">
        <v>15.413821</v>
      </c>
      <c r="I49" s="37">
        <v>17.326999999999998</v>
      </c>
      <c r="J49" s="38">
        <v>15.374772</v>
      </c>
      <c r="K49" s="39">
        <v>16.57</v>
      </c>
      <c r="L49" s="39">
        <v>15.333658999999999</v>
      </c>
      <c r="M49" s="39">
        <f>'[3]2026-2030'!J17</f>
        <v>15.66</v>
      </c>
      <c r="N49" s="56" t="s">
        <v>75</v>
      </c>
    </row>
    <row r="50" spans="4:14" ht="15" customHeight="1" x14ac:dyDescent="0.25">
      <c r="D50" s="34" t="s">
        <v>11</v>
      </c>
      <c r="E50" s="59" t="s">
        <v>76</v>
      </c>
      <c r="F50" s="60"/>
      <c r="G50" s="34" t="s">
        <v>6</v>
      </c>
      <c r="H50" s="40">
        <v>8091.986866781147</v>
      </c>
      <c r="I50" s="40">
        <v>9858.903267064672</v>
      </c>
      <c r="J50" s="40">
        <v>8886.7344126376956</v>
      </c>
      <c r="K50" s="40">
        <v>11212.251538587465</v>
      </c>
      <c r="L50" s="40">
        <v>9033.8444546195005</v>
      </c>
      <c r="M50" s="40">
        <f t="shared" ref="M50" si="1">M51+M52+M53+M54+M55+M56+M57</f>
        <v>12917.806105875376</v>
      </c>
      <c r="N50" s="57"/>
    </row>
    <row r="51" spans="4:14" ht="15" customHeight="1" x14ac:dyDescent="0.25">
      <c r="D51" s="34" t="s">
        <v>12</v>
      </c>
      <c r="E51" s="51" t="s">
        <v>5</v>
      </c>
      <c r="F51" s="51"/>
      <c r="G51" s="34" t="s">
        <v>6</v>
      </c>
      <c r="H51" s="41">
        <v>6206.8629005113353</v>
      </c>
      <c r="I51" s="41">
        <v>7965.8132390646715</v>
      </c>
      <c r="J51" s="39">
        <v>6940.48</v>
      </c>
      <c r="K51" s="39">
        <v>9022.5906385874659</v>
      </c>
      <c r="L51" s="39">
        <v>7346.0909805049869</v>
      </c>
      <c r="M51" s="39">
        <f>'[3]2026-2030'!J28</f>
        <v>10563.654005875374</v>
      </c>
      <c r="N51" s="57"/>
    </row>
    <row r="52" spans="4:14" ht="15" customHeight="1" x14ac:dyDescent="0.25">
      <c r="D52" s="34" t="s">
        <v>14</v>
      </c>
      <c r="E52" s="51" t="s">
        <v>17</v>
      </c>
      <c r="F52" s="51"/>
      <c r="G52" s="34" t="s">
        <v>6</v>
      </c>
      <c r="H52" s="41">
        <v>1391.7762385322403</v>
      </c>
      <c r="I52" s="41">
        <v>1811.2</v>
      </c>
      <c r="J52" s="39">
        <v>1361.3408491800103</v>
      </c>
      <c r="K52" s="39">
        <v>1685</v>
      </c>
      <c r="L52" s="39">
        <v>1368.0678575080631</v>
      </c>
      <c r="M52" s="39">
        <f>'[3]2026-2030'!J122</f>
        <v>1845.2216000000001</v>
      </c>
      <c r="N52" s="57"/>
    </row>
    <row r="53" spans="4:14" ht="15.75" customHeight="1" x14ac:dyDescent="0.25">
      <c r="D53" s="34" t="s">
        <v>15</v>
      </c>
      <c r="E53" s="51" t="s">
        <v>55</v>
      </c>
      <c r="F53" s="51"/>
      <c r="G53" s="34" t="s">
        <v>6</v>
      </c>
      <c r="H53" s="41">
        <v>77.200104603625675</v>
      </c>
      <c r="I53" s="41">
        <v>81.890028000000015</v>
      </c>
      <c r="J53" s="39">
        <v>99.22265173791061</v>
      </c>
      <c r="K53" s="39">
        <v>114.1584</v>
      </c>
      <c r="L53" s="39">
        <v>100.59685446115756</v>
      </c>
      <c r="M53" s="39">
        <f>'[3]2026-2030'!J76</f>
        <v>118.428</v>
      </c>
      <c r="N53" s="57"/>
    </row>
    <row r="54" spans="4:14" ht="15" customHeight="1" x14ac:dyDescent="0.25">
      <c r="D54" s="42" t="s">
        <v>77</v>
      </c>
      <c r="E54" s="51" t="s">
        <v>18</v>
      </c>
      <c r="F54" s="51"/>
      <c r="G54" s="34" t="s">
        <v>6</v>
      </c>
      <c r="H54" s="41">
        <v>119.64285714285714</v>
      </c>
      <c r="I54" s="41">
        <v>0</v>
      </c>
      <c r="J54" s="39">
        <v>0</v>
      </c>
      <c r="K54" s="39">
        <v>390.5025</v>
      </c>
      <c r="L54" s="39">
        <v>0</v>
      </c>
      <c r="M54" s="39">
        <f>'[3]2026-2030'!J147</f>
        <v>390.5025</v>
      </c>
      <c r="N54" s="57"/>
    </row>
    <row r="55" spans="4:14" ht="18.75" customHeight="1" x14ac:dyDescent="0.25">
      <c r="D55" s="42" t="s">
        <v>78</v>
      </c>
      <c r="E55" s="51" t="s">
        <v>19</v>
      </c>
      <c r="F55" s="51"/>
      <c r="G55" s="34" t="s">
        <v>6</v>
      </c>
      <c r="H55" s="41">
        <v>0</v>
      </c>
      <c r="I55" s="41">
        <v>0</v>
      </c>
      <c r="J55" s="39">
        <v>0</v>
      </c>
      <c r="K55" s="39">
        <v>0</v>
      </c>
      <c r="L55" s="39">
        <v>0</v>
      </c>
      <c r="M55" s="39">
        <f>'[3]2026-2030'!J149</f>
        <v>0</v>
      </c>
      <c r="N55" s="57"/>
    </row>
    <row r="56" spans="4:14" ht="15" customHeight="1" x14ac:dyDescent="0.25">
      <c r="D56" s="42" t="s">
        <v>79</v>
      </c>
      <c r="E56" s="51" t="s">
        <v>56</v>
      </c>
      <c r="F56" s="51"/>
      <c r="G56" s="34" t="s">
        <v>6</v>
      </c>
      <c r="H56" s="41">
        <v>323.85959144677332</v>
      </c>
      <c r="I56" s="41">
        <v>0</v>
      </c>
      <c r="J56" s="39">
        <v>352.78489201681936</v>
      </c>
      <c r="K56" s="39">
        <v>0</v>
      </c>
      <c r="L56" s="39">
        <v>372.88549174830723</v>
      </c>
      <c r="M56" s="39">
        <f>'[3]2026-2030'!J153</f>
        <v>0</v>
      </c>
      <c r="N56" s="57"/>
    </row>
    <row r="57" spans="4:14" ht="18" customHeight="1" x14ac:dyDescent="0.25">
      <c r="D57" s="42" t="s">
        <v>80</v>
      </c>
      <c r="E57" s="51" t="s">
        <v>57</v>
      </c>
      <c r="F57" s="51"/>
      <c r="G57" s="34" t="s">
        <v>6</v>
      </c>
      <c r="H57" s="41">
        <v>-4.5599999999999996</v>
      </c>
      <c r="I57" s="41">
        <v>0</v>
      </c>
      <c r="J57" s="39">
        <v>307.11</v>
      </c>
      <c r="K57" s="39">
        <v>0</v>
      </c>
      <c r="L57" s="39">
        <v>-153.79672960301409</v>
      </c>
      <c r="M57" s="39">
        <f>'[3]2026-2030'!J159</f>
        <v>0</v>
      </c>
      <c r="N57" s="57"/>
    </row>
    <row r="58" spans="4:14" ht="15" x14ac:dyDescent="0.25">
      <c r="D58" s="42" t="s">
        <v>81</v>
      </c>
      <c r="E58" s="52" t="s">
        <v>82</v>
      </c>
      <c r="F58" s="53"/>
      <c r="G58" s="53"/>
      <c r="H58" s="53"/>
      <c r="I58" s="53"/>
      <c r="J58" s="43"/>
      <c r="K58" s="43"/>
      <c r="L58" s="43"/>
      <c r="M58" s="43"/>
      <c r="N58" s="57"/>
    </row>
    <row r="59" spans="4:14" ht="21.75" customHeight="1" x14ac:dyDescent="0.25">
      <c r="D59" s="44" t="s">
        <v>83</v>
      </c>
      <c r="E59" s="47" t="str">
        <f>E44</f>
        <v>Показатель бесперебойности приема твердых коммунальных отходов</v>
      </c>
      <c r="F59" s="48"/>
      <c r="G59" s="45" t="s">
        <v>7</v>
      </c>
      <c r="H59" s="41" t="s">
        <v>84</v>
      </c>
      <c r="I59" s="41">
        <f>'[3]лист из ПП'!E51</f>
        <v>100</v>
      </c>
      <c r="J59" s="41" t="s">
        <v>84</v>
      </c>
      <c r="K59" s="41">
        <f>'[3]лист из ПП'!F51</f>
        <v>100</v>
      </c>
      <c r="L59" s="41" t="s">
        <v>84</v>
      </c>
      <c r="M59" s="41">
        <f>'[3]лист из ПП'!G51</f>
        <v>100</v>
      </c>
      <c r="N59" s="57"/>
    </row>
    <row r="60" spans="4:14" ht="21.75" customHeight="1" x14ac:dyDescent="0.25">
      <c r="D60" s="44" t="s">
        <v>85</v>
      </c>
      <c r="E60" s="49" t="s">
        <v>64</v>
      </c>
      <c r="F60" s="50"/>
      <c r="G60" s="45" t="s">
        <v>7</v>
      </c>
      <c r="H60" s="41" t="s">
        <v>84</v>
      </c>
      <c r="I60" s="41">
        <f>'[3]лист из ПП'!E54</f>
        <v>75</v>
      </c>
      <c r="J60" s="41" t="s">
        <v>84</v>
      </c>
      <c r="K60" s="41">
        <f>'[3]лист из ПП'!F54</f>
        <v>75</v>
      </c>
      <c r="L60" s="41" t="s">
        <v>84</v>
      </c>
      <c r="M60" s="41">
        <f>'[3]лист из ПП'!G54</f>
        <v>75</v>
      </c>
      <c r="N60" s="57"/>
    </row>
    <row r="61" spans="4:14" ht="21.75" customHeight="1" x14ac:dyDescent="0.25">
      <c r="D61" s="42" t="s">
        <v>86</v>
      </c>
      <c r="E61" s="47" t="str">
        <f>E46</f>
        <v>Показатель минимизации негативного воздействия на окружающую среду</v>
      </c>
      <c r="F61" s="48"/>
      <c r="G61" s="45" t="s">
        <v>7</v>
      </c>
      <c r="H61" s="41" t="s">
        <v>84</v>
      </c>
      <c r="I61" s="41">
        <f>'[3]лист из ПП'!E59</f>
        <v>90</v>
      </c>
      <c r="J61" s="41" t="s">
        <v>84</v>
      </c>
      <c r="K61" s="41">
        <f>'[3]лист из ПП'!F59</f>
        <v>90</v>
      </c>
      <c r="L61" s="41" t="s">
        <v>84</v>
      </c>
      <c r="M61" s="41">
        <f>'[3]лист из ПП'!G59</f>
        <v>90</v>
      </c>
      <c r="N61" s="57"/>
    </row>
    <row r="62" spans="4:14" ht="48" customHeight="1" x14ac:dyDescent="0.25">
      <c r="D62" s="42" t="s">
        <v>87</v>
      </c>
      <c r="E62" s="47" t="s">
        <v>88</v>
      </c>
      <c r="F62" s="48"/>
      <c r="G62" s="45" t="s">
        <v>7</v>
      </c>
      <c r="H62" s="41">
        <v>0</v>
      </c>
      <c r="I62" s="41">
        <f>'[3]лист из ПП'!E72</f>
        <v>0</v>
      </c>
      <c r="J62" s="41">
        <v>0</v>
      </c>
      <c r="K62" s="41">
        <f>'[3]лист из ПП'!F72</f>
        <v>0</v>
      </c>
      <c r="L62" s="41">
        <f>[3]ЭФ!F6</f>
        <v>0</v>
      </c>
      <c r="M62" s="41">
        <f>'[3]лист из ПП'!G72</f>
        <v>0</v>
      </c>
      <c r="N62" s="57"/>
    </row>
    <row r="63" spans="4:14" ht="25.5" customHeight="1" x14ac:dyDescent="0.25">
      <c r="D63" s="42" t="s">
        <v>89</v>
      </c>
      <c r="E63" s="47" t="s">
        <v>90</v>
      </c>
      <c r="F63" s="48"/>
      <c r="G63" s="46" t="s">
        <v>91</v>
      </c>
      <c r="H63" s="41">
        <v>0</v>
      </c>
      <c r="I63" s="41">
        <f>'[3]лист из ПП'!E75</f>
        <v>0</v>
      </c>
      <c r="J63" s="41">
        <v>0</v>
      </c>
      <c r="K63" s="41">
        <f>'[3]лист из ПП'!F75</f>
        <v>0</v>
      </c>
      <c r="L63" s="41">
        <f>[3]ЭФ!F8</f>
        <v>0</v>
      </c>
      <c r="M63" s="41">
        <f>'[3]лист из ПП'!G75</f>
        <v>0</v>
      </c>
      <c r="N63" s="58"/>
    </row>
    <row r="66" spans="6:6" x14ac:dyDescent="0.25">
      <c r="F66" s="1" t="s">
        <v>92</v>
      </c>
    </row>
  </sheetData>
  <mergeCells count="77">
    <mergeCell ref="D9:E9"/>
    <mergeCell ref="F9:N9"/>
    <mergeCell ref="I1:K1"/>
    <mergeCell ref="I2:L2"/>
    <mergeCell ref="I3:L3"/>
    <mergeCell ref="I4:L4"/>
    <mergeCell ref="D6:N6"/>
    <mergeCell ref="D7:N7"/>
    <mergeCell ref="D8:E8"/>
    <mergeCell ref="F8:N8"/>
    <mergeCell ref="E16:F16"/>
    <mergeCell ref="D10:E10"/>
    <mergeCell ref="F10:N10"/>
    <mergeCell ref="D11:E11"/>
    <mergeCell ref="F11:N11"/>
    <mergeCell ref="D12:E12"/>
    <mergeCell ref="F12:N12"/>
    <mergeCell ref="D13:N13"/>
    <mergeCell ref="D14:D15"/>
    <mergeCell ref="E14:F15"/>
    <mergeCell ref="G14:G15"/>
    <mergeCell ref="H14:N14"/>
    <mergeCell ref="E17:F17"/>
    <mergeCell ref="E18:F18"/>
    <mergeCell ref="D19:N19"/>
    <mergeCell ref="D20:D21"/>
    <mergeCell ref="E20:F21"/>
    <mergeCell ref="G20:G21"/>
    <mergeCell ref="H20:N20"/>
    <mergeCell ref="E31:F31"/>
    <mergeCell ref="E22:F22"/>
    <mergeCell ref="D23:N23"/>
    <mergeCell ref="D24:D25"/>
    <mergeCell ref="E24:F25"/>
    <mergeCell ref="G24:G25"/>
    <mergeCell ref="H24:N24"/>
    <mergeCell ref="E26:F26"/>
    <mergeCell ref="E27:F27"/>
    <mergeCell ref="E28:F28"/>
    <mergeCell ref="E29:F29"/>
    <mergeCell ref="E30:F30"/>
    <mergeCell ref="E43:J43"/>
    <mergeCell ref="E32:F32"/>
    <mergeCell ref="E33:F33"/>
    <mergeCell ref="D35:N35"/>
    <mergeCell ref="E36:G36"/>
    <mergeCell ref="H36:N36"/>
    <mergeCell ref="E37:G37"/>
    <mergeCell ref="H37:N39"/>
    <mergeCell ref="E38:G38"/>
    <mergeCell ref="E39:G39"/>
    <mergeCell ref="D40:N40"/>
    <mergeCell ref="D41:D42"/>
    <mergeCell ref="E41:F42"/>
    <mergeCell ref="G41:G42"/>
    <mergeCell ref="H41:N41"/>
    <mergeCell ref="E58:I58"/>
    <mergeCell ref="E44:F44"/>
    <mergeCell ref="E45:F45"/>
    <mergeCell ref="E46:F46"/>
    <mergeCell ref="D47:N47"/>
    <mergeCell ref="E48:F48"/>
    <mergeCell ref="E49:F49"/>
    <mergeCell ref="N49:N63"/>
    <mergeCell ref="E50:F50"/>
    <mergeCell ref="E51:F51"/>
    <mergeCell ref="E52:F52"/>
    <mergeCell ref="E53:F53"/>
    <mergeCell ref="E54:F54"/>
    <mergeCell ref="E55:F55"/>
    <mergeCell ref="E56:F56"/>
    <mergeCell ref="E57:F57"/>
    <mergeCell ref="E59:F59"/>
    <mergeCell ref="E60:F60"/>
    <mergeCell ref="E61:F61"/>
    <mergeCell ref="E62:F62"/>
    <mergeCell ref="E63:F63"/>
  </mergeCells>
  <pageMargins left="0.7" right="0.7" top="0.75" bottom="0.75" header="0.3" footer="0.3"/>
  <pageSetup paperSize="9" scale="76" orientation="landscape" r:id="rId1"/>
  <rowBreaks count="1" manualBreakCount="1">
    <brk id="33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ПП</vt:lpstr>
      <vt:lpstr>ПП!Область_печати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2025-12-18T10:32:11Z</dcterms:created>
  <dcterms:modified xsi:type="dcterms:W3CDTF">2025-12-25T07:01:56Z</dcterms:modified>
</cp:coreProperties>
</file>