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Прил.3" sheetId="1" r:id="rId1"/>
    <sheet name="Прил.4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region_name">[1]Титульный!$F$8</definedName>
    <definedName name="REGULATION_METHODS">[2]Титульный!$AD$62</definedName>
    <definedName name="version_PP">[3]TECHSHEET!$DG$2:$DG$3</definedName>
  </definedNames>
  <calcPr calcId="162913"/>
</workbook>
</file>

<file path=xl/calcChain.xml><?xml version="1.0" encoding="utf-8"?>
<calcChain xmlns="http://schemas.openxmlformats.org/spreadsheetml/2006/main">
  <c r="J93" i="2" l="1"/>
  <c r="G93" i="2"/>
  <c r="J92" i="2"/>
  <c r="G92" i="2"/>
  <c r="J91" i="2"/>
  <c r="G91" i="2"/>
  <c r="G88" i="2"/>
  <c r="B78" i="2"/>
  <c r="B79" i="2" s="1"/>
  <c r="L71" i="2"/>
  <c r="L70" i="2"/>
  <c r="K70" i="2"/>
  <c r="J70" i="2"/>
  <c r="K71" i="2" s="1"/>
  <c r="C70" i="2"/>
  <c r="B70" i="2"/>
  <c r="B71" i="2" s="1"/>
  <c r="C67" i="2"/>
  <c r="L78" i="2"/>
  <c r="K78" i="2"/>
  <c r="J78" i="2"/>
  <c r="B51" i="2"/>
  <c r="B77" i="2" s="1"/>
  <c r="L75" i="2"/>
  <c r="K75" i="2"/>
  <c r="L76" i="2" s="1"/>
  <c r="J75" i="2"/>
  <c r="B50" i="2"/>
  <c r="B49" i="2" s="1"/>
  <c r="B74" i="2" s="1"/>
  <c r="L72" i="2"/>
  <c r="K72" i="2"/>
  <c r="J72" i="2"/>
  <c r="L68" i="2"/>
  <c r="K68" i="2"/>
  <c r="L69" i="2" s="1"/>
  <c r="J68" i="2"/>
  <c r="C47" i="2"/>
  <c r="C46" i="2"/>
  <c r="B48" i="2" s="1"/>
  <c r="B72" i="2" s="1"/>
  <c r="B73" i="2" s="1"/>
  <c r="B46" i="2"/>
  <c r="B67" i="2" s="1"/>
  <c r="G41" i="2"/>
  <c r="H40" i="2"/>
  <c r="G40" i="2"/>
  <c r="C36" i="2"/>
  <c r="B25" i="2"/>
  <c r="B26" i="2" s="1"/>
  <c r="B27" i="2" s="1"/>
  <c r="D24" i="2"/>
  <c r="B24" i="2"/>
  <c r="D23" i="2"/>
  <c r="C21" i="2"/>
  <c r="B21" i="2"/>
  <c r="B22" i="2" s="1"/>
  <c r="B23" i="2" s="1"/>
  <c r="B17" i="2"/>
  <c r="B19" i="2" s="1"/>
  <c r="B15" i="2"/>
  <c r="B14" i="2"/>
  <c r="B16" i="2" s="1"/>
  <c r="K73" i="2" l="1"/>
  <c r="L73" i="2"/>
  <c r="J71" i="2"/>
  <c r="B47" i="2"/>
  <c r="B68" i="2" s="1"/>
  <c r="B69" i="2" s="1"/>
  <c r="K69" i="2"/>
  <c r="K76" i="2"/>
  <c r="L79" i="2"/>
  <c r="K79" i="2"/>
  <c r="B75" i="2"/>
  <c r="B76" i="2" s="1"/>
  <c r="B52" i="2"/>
  <c r="J88" i="1" l="1"/>
  <c r="I88" i="1"/>
  <c r="J87" i="1"/>
  <c r="I87" i="1"/>
  <c r="J86" i="1"/>
  <c r="I86" i="1"/>
  <c r="J84" i="1"/>
  <c r="I84" i="1"/>
  <c r="J83" i="1"/>
  <c r="J82" i="1"/>
  <c r="I82" i="1"/>
  <c r="J81" i="1"/>
  <c r="I81" i="1"/>
  <c r="J80" i="1"/>
  <c r="J79" i="1"/>
  <c r="F69" i="1"/>
  <c r="B69" i="1"/>
  <c r="B70" i="1" s="1"/>
  <c r="F67" i="1"/>
  <c r="E67" i="1"/>
  <c r="E66" i="1"/>
  <c r="F64" i="1"/>
  <c r="F88" i="1" s="1"/>
  <c r="E64" i="1"/>
  <c r="E63" i="1"/>
  <c r="F61" i="1"/>
  <c r="F87" i="1" s="1"/>
  <c r="E61" i="1"/>
  <c r="F59" i="1"/>
  <c r="F86" i="1" s="1"/>
  <c r="E59" i="1"/>
  <c r="C59" i="1" a="1"/>
  <c r="C59" i="1" s="1"/>
  <c r="C58" i="1" s="1" a="1"/>
  <c r="C58" i="1" s="1"/>
  <c r="E58" i="1"/>
  <c r="L69" i="1"/>
  <c r="K69" i="1"/>
  <c r="J69" i="1"/>
  <c r="I69" i="1"/>
  <c r="B53" i="1"/>
  <c r="L67" i="1"/>
  <c r="K67" i="1"/>
  <c r="L68" i="1" s="1"/>
  <c r="J67" i="1"/>
  <c r="K68" i="1" s="1"/>
  <c r="I67" i="1"/>
  <c r="J68" i="1" s="1"/>
  <c r="B51" i="1"/>
  <c r="B66" i="1" s="1"/>
  <c r="L64" i="1"/>
  <c r="K64" i="1"/>
  <c r="J64" i="1"/>
  <c r="K65" i="1" s="1"/>
  <c r="I64" i="1"/>
  <c r="J65" i="1" s="1"/>
  <c r="L61" i="1"/>
  <c r="K61" i="1"/>
  <c r="J61" i="1"/>
  <c r="I61" i="1"/>
  <c r="L59" i="1"/>
  <c r="K59" i="1"/>
  <c r="J59" i="1"/>
  <c r="I59" i="1"/>
  <c r="C47" i="1" a="1"/>
  <c r="C47" i="1" s="1"/>
  <c r="C46" i="1" a="1"/>
  <c r="C46" i="1" s="1"/>
  <c r="F42" i="1"/>
  <c r="F41" i="1"/>
  <c r="B25" i="1"/>
  <c r="B26" i="1" s="1"/>
  <c r="B28" i="1" s="1"/>
  <c r="B24" i="1"/>
  <c r="E23" i="1"/>
  <c r="E24" i="1" s="1"/>
  <c r="B23" i="1"/>
  <c r="C20" i="1" a="1"/>
  <c r="C20" i="1" s="1"/>
  <c r="B22" i="1" s="1" a="1"/>
  <c r="B22" i="1" s="1"/>
  <c r="B20" i="1"/>
  <c r="B21" i="1" s="1"/>
  <c r="B18" i="1"/>
  <c r="B17" i="1"/>
  <c r="B15" i="1"/>
  <c r="B14" i="1"/>
  <c r="B16" i="1" s="1"/>
  <c r="K70" i="1" l="1"/>
  <c r="L65" i="1"/>
  <c r="K60" i="1"/>
  <c r="L60" i="1"/>
  <c r="J70" i="1"/>
  <c r="J60" i="1"/>
  <c r="L70" i="1"/>
  <c r="K62" i="1"/>
  <c r="B50" i="1"/>
  <c r="B52" i="1"/>
  <c r="B67" i="1" s="1"/>
  <c r="B68" i="1" s="1"/>
  <c r="B47" i="1"/>
  <c r="B48" i="1"/>
  <c r="B61" i="1" s="1"/>
  <c r="B62" i="1" s="1"/>
  <c r="L62" i="1"/>
  <c r="J62" i="1"/>
  <c r="B46" i="1" l="1"/>
  <c r="B58" i="1" s="1"/>
  <c r="B59" i="1"/>
  <c r="B60" i="1" s="1"/>
  <c r="B49" i="1"/>
  <c r="B63" i="1" s="1"/>
  <c r="B64" i="1"/>
  <c r="B65" i="1" s="1"/>
</calcChain>
</file>

<file path=xl/sharedStrings.xml><?xml version="1.0" encoding="utf-8"?>
<sst xmlns="http://schemas.openxmlformats.org/spreadsheetml/2006/main" count="394" uniqueCount="141">
  <si>
    <t>Приложение № 3</t>
  </si>
  <si>
    <t>к решению правления</t>
  </si>
  <si>
    <t>РСТ Кировской области</t>
  </si>
  <si>
    <t>Раздел 1. Паспорт производственной программы</t>
  </si>
  <si>
    <t xml:space="preserve">Регулируемая организация </t>
  </si>
  <si>
    <t>Местонахождение</t>
  </si>
  <si>
    <t>Уполномоченный орган регулирования</t>
  </si>
  <si>
    <t>Региональная служба по тарифам Кировской области</t>
  </si>
  <si>
    <t>г. Киров, ул.Дерендяева, д.23</t>
  </si>
  <si>
    <t>Период реализации производственной программы</t>
  </si>
  <si>
    <t>№</t>
  </si>
  <si>
    <t>Наименование</t>
  </si>
  <si>
    <t>Единица измерения</t>
  </si>
  <si>
    <t>Величина показателя</t>
  </si>
  <si>
    <t>2024 год</t>
  </si>
  <si>
    <t>2025 год</t>
  </si>
  <si>
    <t>2026 год</t>
  </si>
  <si>
    <t>Текущий и капитальный ремонт и обслуживание объектов централизованной системы водоснабжения за счет тарифных источников</t>
  </si>
  <si>
    <t>тыс.руб.</t>
  </si>
  <si>
    <t>2</t>
  </si>
  <si>
    <t>Мероприятия, направленные на улучшение качества воды, мероприятий 
по энергосбережению и повышению энергетической эффективности</t>
  </si>
  <si>
    <t>Раздел 3. Объем подачи воды</t>
  </si>
  <si>
    <t>Показатели производственной деятельности</t>
  </si>
  <si>
    <t>Объем поднятой воды</t>
  </si>
  <si>
    <t>тыс.м3</t>
  </si>
  <si>
    <t>Объем потерь воды</t>
  </si>
  <si>
    <t>Отпуск (реализация) воды потребителям всего, в т.ч.:</t>
  </si>
  <si>
    <t>3.1</t>
  </si>
  <si>
    <t>- населению</t>
  </si>
  <si>
    <t>3.2</t>
  </si>
  <si>
    <t xml:space="preserve">- бюджетным организациям </t>
  </si>
  <si>
    <t>3.3</t>
  </si>
  <si>
    <t>Раздел 4. Объем финансовых потребностей, необходимых для реализации производственной программы</t>
  </si>
  <si>
    <t>Наименование показателя</t>
  </si>
  <si>
    <t>2025 год*</t>
  </si>
  <si>
    <t>2026 год*</t>
  </si>
  <si>
    <t>1</t>
  </si>
  <si>
    <t>Финансовые потребности за счет тарифных источников (без учета расходов на инвестиции), в том числе:</t>
  </si>
  <si>
    <t>1.1</t>
  </si>
  <si>
    <t xml:space="preserve">  - операционные расходы</t>
  </si>
  <si>
    <t>1.2</t>
  </si>
  <si>
    <t xml:space="preserve">  - расходы на энергетические ресурсы</t>
  </si>
  <si>
    <t xml:space="preserve">   * финансовые потребности на 2025-2028 годы определены исходя из объема финансовой потребности  2024 года с учетом параметров прогноза социально-экономического развития Российской Федерации.</t>
  </si>
  <si>
    <t>Раздел 5. График реализации мероприятий производственной программы</t>
  </si>
  <si>
    <t>Наименование мероприятия</t>
  </si>
  <si>
    <t>Период реализации</t>
  </si>
  <si>
    <t>Раздел 6. Плановые значения показателей надежности, качества и энергетической эффективности объектов централизованных систем водоснабжения и водоотведения (определяются в соответствии с приказом Минстроя России от 04.04.2014 № 162/пр "Об утверждении перечня показателей надежности, качества, энергетической эффективности объектов централизованных систем горячего водоснабжения, холодного водоснабжения и (или) водоотведения, порядка и правил определения плановых значений и фактических значений таких показателей" (далее -  приказ Минстроя России от 04.04.2014 № 162/пр )</t>
  </si>
  <si>
    <t>Показатели качества питьевой воды</t>
  </si>
  <si>
    <t>подпункт "а" пункта 9 приказа Минстроя России от 04.04.2014 № 162/пр</t>
  </si>
  <si>
    <t>%</t>
  </si>
  <si>
    <t>подпункт "б" пункта 9 приказа Минстроя России от 04.04.2014 № 162/пр</t>
  </si>
  <si>
    <t>Показатели надежности и бесперебойности водоснабжения</t>
  </si>
  <si>
    <t>2.1</t>
  </si>
  <si>
    <t>пункт 11 приказа Минстроя России от 04.04.2014 № 162/пр</t>
  </si>
  <si>
    <t>ед./км</t>
  </si>
  <si>
    <t>Показатели энергетической эффективности</t>
  </si>
  <si>
    <t>подпункт "а" пункта 13 приказа Минстроя России от 04.04.2014 № 162/пр</t>
  </si>
  <si>
    <t>подпункт "г" пункта 13 приказа Минстроя России от 04.04.2014 № 162/пр</t>
  </si>
  <si>
    <t>кВт*ч/куб.м</t>
  </si>
  <si>
    <t xml:space="preserve"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 </t>
  </si>
  <si>
    <t>Сопоставление динамики изменения</t>
  </si>
  <si>
    <t>-</t>
  </si>
  <si>
    <t>3</t>
  </si>
  <si>
    <t>Раздел 8. Отчет об исполнении производственной программы за истекший период регулирования</t>
  </si>
  <si>
    <t>Примечание</t>
  </si>
  <si>
    <t>Финансовые потребности за счет тарифных источников, в том числе:</t>
  </si>
  <si>
    <t>Операционные расходы, в том числе:</t>
  </si>
  <si>
    <t>1.1.1</t>
  </si>
  <si>
    <t xml:space="preserve"> - Ремонт за счет тарифных источников</t>
  </si>
  <si>
    <t>1.1.2</t>
  </si>
  <si>
    <t xml:space="preserve"> - Контроль качества питьевой воды</t>
  </si>
  <si>
    <t>Расходы на энергетические ресурсы</t>
  </si>
  <si>
    <t>Объем отпущенной воды</t>
  </si>
  <si>
    <t>тыс. куб.м</t>
  </si>
  <si>
    <t>Показатели качества питьевой воды, надежности и бесперебойности услуги водоснабжения</t>
  </si>
  <si>
    <t>Раздел 9. 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</si>
  <si>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</t>
  </si>
  <si>
    <t>Мероприятия, направленные на повышение качества обслуживания абонентов не планируются</t>
  </si>
  <si>
    <t xml:space="preserve">                                              __________________</t>
  </si>
  <si>
    <t>Ленина ул., д.36,кв.2, г Кирово-Чепецк, Кировская область, 613040</t>
  </si>
  <si>
    <t>Приложение № 4</t>
  </si>
  <si>
    <t>Раздел 2. Перечень мероприятий по ремонту объектов централизованных систем водоснабжения и водоотведения, мероприятий, направленных на улучшение качества питьевой воды и качества очистки сточных вод, мероприятий по энергосбережению и повышению энергетической эффективности, в том числе по снижению потерь воды при транспортировке</t>
  </si>
  <si>
    <t>Финансовые потребности на реализацию</t>
  </si>
  <si>
    <t>Текущий (капитальный) ремонт и обслуживание объектов централизованной системы водоотведения за счет тарифных источников</t>
  </si>
  <si>
    <t>Зарплата ОПП+цех+рем, отчисления ОПП+цех+рем, сырье и основные материалы, ремонт, услуги</t>
  </si>
  <si>
    <t>Текущий (капитальный) ремонт и обслуживание объектов централизованной системы водоотведения за счет платы за негативное воздействие на централизованную систему водоотведения</t>
  </si>
  <si>
    <t>Мероприятия, направленные на улучшение качества очистки сточных вод, мероприятий по энергосбережению и повышению энергетической эффективности</t>
  </si>
  <si>
    <t>Контроль очистки сточных вод</t>
  </si>
  <si>
    <t>Раздел 3. Принято сточных вод</t>
  </si>
  <si>
    <t xml:space="preserve">Принято сточных вод для передачи (транспортировки), всего, в т.ч.: </t>
  </si>
  <si>
    <t>Отпуск (реализация) услуг всего, в т.ч.:</t>
  </si>
  <si>
    <t>от бюджетных потребителей</t>
  </si>
  <si>
    <t>бюджетным организациям</t>
  </si>
  <si>
    <t>от населения, исполнителей коммунальных услуг (УК, ТСЖ и пр.)</t>
  </si>
  <si>
    <t>2.2</t>
  </si>
  <si>
    <t>населению</t>
  </si>
  <si>
    <t>от прочих</t>
  </si>
  <si>
    <t>2.3.</t>
  </si>
  <si>
    <t>Операционные расходы</t>
  </si>
  <si>
    <t>2.</t>
  </si>
  <si>
    <t>За счет платы за негативное воздействие на централизованную систему водоотведения</t>
  </si>
  <si>
    <t>3.</t>
  </si>
  <si>
    <t>Всего за счет тарифных и прочих источников</t>
  </si>
  <si>
    <t xml:space="preserve">Показатели качества очистки сточных вод </t>
  </si>
  <si>
    <t>подпункт "а" пункта 12 приказа Минстроя России от 04.04.2014 № 162/пр</t>
  </si>
  <si>
    <t>подпункт "в" пункта 12 приказа Минстроя России от 04.04.2014 № 162/пр</t>
  </si>
  <si>
    <t>Показатели надежности и бесперебойности водоотведения</t>
  </si>
  <si>
    <t>подпункт "д" пункта 13 приказа Минстроя России от 04.04.2014 № 162/пр</t>
  </si>
  <si>
    <t>Раздел 7. Расчет эффективности производственной программы, осуществляемый путем сопоставления динамики изменения плановых значений показателей надежности, качества и энергетической эффективности объектов централизованных систем водоснабжения и водоотведения и расходов на реализацию производственной программы в течении срока её действия</t>
  </si>
  <si>
    <t>Величина показателя планируемого периода</t>
  </si>
  <si>
    <t>Д псвно</t>
  </si>
  <si>
    <t>факт по данным организации</t>
  </si>
  <si>
    <t>Итого финансовые потребности за счет тарифных источников</t>
  </si>
  <si>
    <t xml:space="preserve">         - Ремонт за счет тарифных источников</t>
  </si>
  <si>
    <t xml:space="preserve">         - Контроль качества очистки сточных вод</t>
  </si>
  <si>
    <t>4</t>
  </si>
  <si>
    <t>5</t>
  </si>
  <si>
    <t>Объем принятых сточных вод</t>
  </si>
  <si>
    <t>6</t>
  </si>
  <si>
    <t>Показатели качества очистки сточных вод, надежности и бесперебойности услуги водоотведения</t>
  </si>
  <si>
    <t>6.1</t>
  </si>
  <si>
    <t>6.2</t>
  </si>
  <si>
    <t>6.3</t>
  </si>
  <si>
    <t xml:space="preserve"> ___________________</t>
  </si>
  <si>
    <t>прочие потребители, подразделения предприятия</t>
  </si>
  <si>
    <t>0</t>
  </si>
  <si>
    <t>- прочим потребителям</t>
  </si>
  <si>
    <t>3.4</t>
  </si>
  <si>
    <t>- подразделениям предприятия</t>
  </si>
  <si>
    <t>План 
на 2023 год</t>
  </si>
  <si>
    <t>Факт
 за 2023 год</t>
  </si>
  <si>
    <t>2027 год</t>
  </si>
  <si>
    <t>2027 год*</t>
  </si>
  <si>
    <t>2024-2027 годы</t>
  </si>
  <si>
    <t>План на 2023 год</t>
  </si>
  <si>
    <t>Факт за 2023 год</t>
  </si>
  <si>
    <t>Производственная программа в сфере водоотведения для ООО «Волго-Вятские коммунальные системы» г. Луза  на территории муниципального образования Торфяное сельское поселение Оричевского района Кировской области на 2024-2027 годы</t>
  </si>
  <si>
    <t>ООО «Волго-Вятские коммунальные системы» г. Луза</t>
  </si>
  <si>
    <t>Производственная программа в сфере холодного водоснабжения для ООО «Волго-Вятские коммунальные системы» г. Луза  на территории муниципальных образований Быстрицкое, Коршикское, Торфяное сельские поселения Оричевского района Кировской области на 2024-2027 годы</t>
  </si>
  <si>
    <t xml:space="preserve">ООО «Волго-Вятские коммунальные системы» г. Луза </t>
  </si>
  <si>
    <t>от 30.10.2024 № 38/52-кс-2024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</si>
</sst>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#,##0.000"/>
  </numFmts>
  <fonts count="15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sz val="9"/>
      <color theme="1"/>
      <name val="Times New Roman"/>
      <family val="1"/>
      <charset val="204"/>
    </font>
    <font>
      <sz val="9"/>
      <color theme="0"/>
      <name val="Tahoma"/>
      <family val="2"/>
      <charset val="204"/>
    </font>
    <font>
      <sz val="9"/>
      <color theme="0"/>
      <name val="Times New Roman"/>
      <family val="1"/>
      <charset val="204"/>
    </font>
    <font>
      <sz val="1"/>
      <color theme="0"/>
      <name val="Tahoma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7EAD3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40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</borders>
  <cellStyleXfs count="58">
    <xf numFmtId="0" fontId="0" fillId="0" borderId="0"/>
    <xf numFmtId="0" fontId="4" fillId="0" borderId="1" applyFill="0">
      <alignment horizontal="center" vertical="center" wrapText="1"/>
    </xf>
    <xf numFmtId="0" fontId="4" fillId="0" borderId="1" applyFill="0">
      <alignment horizontal="center" vertical="center"/>
    </xf>
    <xf numFmtId="0" fontId="4" fillId="0" borderId="5" applyFill="0">
      <alignment horizontal="right" vertical="center" wrapText="1" indent="1"/>
    </xf>
    <xf numFmtId="0" fontId="4" fillId="0" borderId="7" applyFill="0">
      <alignment horizontal="right" vertical="center" wrapText="1" indent="1"/>
    </xf>
    <xf numFmtId="0" fontId="7" fillId="0" borderId="9" applyFill="0">
      <alignment horizontal="center" vertical="center" wrapText="1"/>
    </xf>
    <xf numFmtId="0" fontId="7" fillId="0" borderId="5" applyFill="0">
      <alignment horizontal="right" vertical="center" wrapText="1" indent="1"/>
    </xf>
    <xf numFmtId="0" fontId="7" fillId="0" borderId="7" applyFill="0">
      <alignment horizontal="right" vertical="center" wrapText="1" indent="1"/>
    </xf>
    <xf numFmtId="0" fontId="7" fillId="0" borderId="11" applyFill="0">
      <alignment horizontal="center" vertical="center"/>
    </xf>
    <xf numFmtId="0" fontId="7" fillId="0" borderId="0" applyFill="0" applyBorder="0"/>
    <xf numFmtId="0" fontId="7" fillId="0" borderId="5" applyFill="0">
      <alignment horizontal="center" vertical="center" wrapText="1"/>
    </xf>
    <xf numFmtId="0" fontId="7" fillId="0" borderId="14" applyFill="0">
      <alignment horizontal="center" vertical="center" wrapText="1"/>
    </xf>
    <xf numFmtId="0" fontId="7" fillId="0" borderId="15" applyFill="0">
      <alignment horizontal="center" vertical="center" wrapText="1"/>
    </xf>
    <xf numFmtId="0" fontId="7" fillId="0" borderId="16" applyFill="0">
      <alignment horizontal="center" vertical="center" wrapText="1"/>
    </xf>
    <xf numFmtId="0" fontId="7" fillId="0" borderId="7" applyFill="0">
      <alignment horizontal="center" vertical="center" wrapText="1"/>
    </xf>
    <xf numFmtId="0" fontId="7" fillId="0" borderId="17" applyFill="0">
      <alignment horizontal="center" vertical="center" wrapText="1"/>
    </xf>
    <xf numFmtId="0" fontId="7" fillId="0" borderId="18" applyFill="0">
      <alignment horizontal="center" vertical="center" wrapText="1"/>
    </xf>
    <xf numFmtId="0" fontId="7" fillId="0" borderId="11" applyFill="0">
      <alignment horizontal="center" vertical="center" wrapText="1"/>
    </xf>
    <xf numFmtId="0" fontId="7" fillId="0" borderId="19" applyFill="0">
      <alignment vertical="center"/>
    </xf>
    <xf numFmtId="49" fontId="7" fillId="0" borderId="5" applyFill="0">
      <alignment horizontal="center" vertical="center" wrapText="1"/>
    </xf>
    <xf numFmtId="0" fontId="7" fillId="0" borderId="7" applyFill="0">
      <alignment horizontal="left" vertical="center" wrapText="1"/>
    </xf>
    <xf numFmtId="0" fontId="7" fillId="0" borderId="5" applyFill="0">
      <alignment horizontal="center" vertical="center"/>
    </xf>
    <xf numFmtId="4" fontId="7" fillId="3" borderId="5">
      <alignment vertical="center" wrapText="1"/>
    </xf>
    <xf numFmtId="0" fontId="7" fillId="0" borderId="1" applyFill="0">
      <alignment horizontal="left" vertical="center" wrapText="1"/>
    </xf>
    <xf numFmtId="0" fontId="7" fillId="0" borderId="14" applyFill="0">
      <alignment horizontal="center" vertical="center"/>
    </xf>
    <xf numFmtId="0" fontId="7" fillId="0" borderId="15" applyFill="0">
      <alignment horizontal="center" vertical="center"/>
    </xf>
    <xf numFmtId="0" fontId="7" fillId="0" borderId="17" applyFill="0">
      <alignment horizontal="center" vertical="center"/>
    </xf>
    <xf numFmtId="0" fontId="7" fillId="0" borderId="18" applyFill="0">
      <alignment horizontal="center" vertical="center"/>
    </xf>
    <xf numFmtId="0" fontId="8" fillId="0" borderId="5" applyFill="0">
      <alignment horizontal="center"/>
    </xf>
    <xf numFmtId="0" fontId="7" fillId="0" borderId="7" applyFill="0">
      <alignment horizontal="left" vertical="center" wrapText="1" indent="1"/>
    </xf>
    <xf numFmtId="0" fontId="7" fillId="0" borderId="1" applyFill="0">
      <alignment horizontal="left" vertical="center" wrapText="1" indent="1"/>
    </xf>
    <xf numFmtId="0" fontId="4" fillId="0" borderId="1" applyFill="0">
      <alignment horizontal="left" vertical="center" indent="1"/>
    </xf>
    <xf numFmtId="0" fontId="7" fillId="0" borderId="1" applyFill="0">
      <alignment horizontal="center" vertical="center" wrapText="1"/>
    </xf>
    <xf numFmtId="0" fontId="7" fillId="0" borderId="16" applyFill="0">
      <alignment horizontal="center" vertical="center"/>
    </xf>
    <xf numFmtId="0" fontId="7" fillId="0" borderId="7" applyFill="0">
      <alignment horizontal="left" vertical="center"/>
    </xf>
    <xf numFmtId="0" fontId="7" fillId="0" borderId="1" applyFill="0">
      <alignment horizontal="left" vertical="center"/>
    </xf>
    <xf numFmtId="0" fontId="7" fillId="0" borderId="19" applyFill="0"/>
    <xf numFmtId="49" fontId="7" fillId="0" borderId="5" applyFill="0">
      <alignment horizontal="center" vertical="center"/>
    </xf>
    <xf numFmtId="164" fontId="7" fillId="0" borderId="11" applyFill="0">
      <alignment horizontal="center" vertical="center"/>
    </xf>
    <xf numFmtId="4" fontId="7" fillId="3" borderId="5">
      <alignment horizontal="right" vertical="center" wrapText="1"/>
    </xf>
    <xf numFmtId="164" fontId="7" fillId="0" borderId="5" applyFill="0">
      <alignment horizontal="center" vertical="center"/>
    </xf>
    <xf numFmtId="0" fontId="7" fillId="0" borderId="33" applyFill="0">
      <alignment horizontal="left" vertical="center"/>
    </xf>
    <xf numFmtId="0" fontId="7" fillId="0" borderId="7" applyFill="0">
      <alignment horizontal="left" wrapText="1" indent="1"/>
    </xf>
    <xf numFmtId="0" fontId="7" fillId="0" borderId="33" applyFill="0">
      <alignment horizontal="left" wrapText="1" indent="1"/>
    </xf>
    <xf numFmtId="0" fontId="7" fillId="0" borderId="5" applyFill="0">
      <alignment horizontal="left" vertical="center" wrapText="1"/>
    </xf>
    <xf numFmtId="4" fontId="7" fillId="0" borderId="5" applyFill="0">
      <alignment horizontal="right" vertical="center"/>
    </xf>
    <xf numFmtId="0" fontId="7" fillId="0" borderId="5" applyFill="0">
      <alignment horizontal="left" vertical="center" wrapText="1" indent="1"/>
    </xf>
    <xf numFmtId="0" fontId="7" fillId="0" borderId="33" applyFill="0">
      <alignment horizontal="left" vertical="center" wrapText="1"/>
    </xf>
    <xf numFmtId="0" fontId="7" fillId="0" borderId="33" applyFill="0">
      <alignment horizontal="left" vertical="center" wrapText="1" indent="1"/>
    </xf>
    <xf numFmtId="0" fontId="7" fillId="0" borderId="7" applyFill="0">
      <alignment vertical="center" wrapText="1"/>
    </xf>
    <xf numFmtId="0" fontId="7" fillId="4" borderId="0" applyBorder="0">
      <alignment horizontal="center" vertical="center"/>
      <protection locked="0"/>
    </xf>
    <xf numFmtId="0" fontId="10" fillId="0" borderId="0" applyFill="0" applyBorder="0"/>
    <xf numFmtId="166" fontId="7" fillId="0" borderId="5" applyFill="0">
      <alignment horizontal="center" vertical="center" wrapText="1"/>
    </xf>
    <xf numFmtId="49" fontId="10" fillId="0" borderId="0" applyFill="0" applyBorder="0"/>
    <xf numFmtId="4" fontId="7" fillId="5" borderId="5">
      <alignment vertical="center" wrapText="1"/>
      <protection locked="0"/>
    </xf>
    <xf numFmtId="0" fontId="10" fillId="0" borderId="39" applyFill="0"/>
    <xf numFmtId="0" fontId="12" fillId="0" borderId="39" applyFill="0">
      <alignment wrapText="1"/>
    </xf>
    <xf numFmtId="4" fontId="7" fillId="4" borderId="5">
      <alignment vertical="center" wrapText="1"/>
      <protection locked="0"/>
    </xf>
  </cellStyleXfs>
  <cellXfs count="277">
    <xf numFmtId="0" fontId="0" fillId="0" borderId="0" xfId="0"/>
    <xf numFmtId="0" fontId="1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2" borderId="0" xfId="9" applyFont="1" applyFill="1"/>
    <xf numFmtId="0" fontId="1" fillId="2" borderId="8" xfId="10" applyFont="1" applyFill="1" applyBorder="1">
      <alignment horizontal="center" vertical="center" wrapText="1"/>
    </xf>
    <xf numFmtId="0" fontId="1" fillId="2" borderId="8" xfId="14" applyFont="1" applyFill="1" applyBorder="1">
      <alignment horizontal="center" vertical="center" wrapText="1"/>
    </xf>
    <xf numFmtId="0" fontId="1" fillId="2" borderId="10" xfId="18" applyFont="1" applyFill="1" applyBorder="1" applyAlignment="1">
      <alignment horizontal="center" vertical="center"/>
    </xf>
    <xf numFmtId="49" fontId="1" fillId="2" borderId="6" xfId="19" applyFont="1" applyFill="1" applyBorder="1">
      <alignment horizontal="center" vertical="center" wrapText="1"/>
    </xf>
    <xf numFmtId="0" fontId="1" fillId="2" borderId="8" xfId="21" applyFont="1" applyFill="1" applyBorder="1">
      <alignment horizontal="center" vertical="center"/>
    </xf>
    <xf numFmtId="4" fontId="1" fillId="2" borderId="8" xfId="22" applyFont="1" applyFill="1" applyBorder="1" applyAlignment="1">
      <alignment horizontal="center" vertical="center" wrapText="1"/>
    </xf>
    <xf numFmtId="4" fontId="1" fillId="2" borderId="10" xfId="22" applyFont="1" applyFill="1" applyBorder="1" applyAlignment="1">
      <alignment horizontal="center" vertical="center" wrapText="1"/>
    </xf>
    <xf numFmtId="0" fontId="9" fillId="2" borderId="8" xfId="28" applyFont="1" applyFill="1" applyBorder="1">
      <alignment horizontal="center"/>
    </xf>
    <xf numFmtId="49" fontId="1" fillId="2" borderId="6" xfId="10" applyNumberFormat="1" applyFont="1" applyFill="1" applyBorder="1">
      <alignment horizontal="center" vertical="center" wrapText="1"/>
    </xf>
    <xf numFmtId="49" fontId="1" fillId="2" borderId="12" xfId="10" applyNumberFormat="1" applyFont="1" applyFill="1" applyBorder="1">
      <alignment horizontal="center" vertical="center" wrapText="1"/>
    </xf>
    <xf numFmtId="49" fontId="1" fillId="2" borderId="0" xfId="29" applyNumberFormat="1" applyFont="1" applyFill="1" applyBorder="1">
      <alignment horizontal="left" vertical="center" wrapText="1" indent="1"/>
    </xf>
    <xf numFmtId="49" fontId="1" fillId="2" borderId="0" xfId="30" applyNumberFormat="1" applyFont="1" applyFill="1" applyBorder="1">
      <alignment horizontal="left" vertical="center" wrapText="1" indent="1"/>
    </xf>
    <xf numFmtId="0" fontId="9" fillId="2" borderId="0" xfId="28" applyFont="1" applyFill="1" applyBorder="1">
      <alignment horizontal="center"/>
    </xf>
    <xf numFmtId="4" fontId="1" fillId="2" borderId="0" xfId="22" applyFont="1" applyFill="1" applyBorder="1" applyAlignment="1">
      <alignment horizontal="center" vertical="center" wrapText="1"/>
    </xf>
    <xf numFmtId="4" fontId="1" fillId="2" borderId="13" xfId="22" applyFont="1" applyFill="1" applyBorder="1" applyAlignment="1">
      <alignment horizontal="center" vertical="center" wrapText="1"/>
    </xf>
    <xf numFmtId="2" fontId="1" fillId="2" borderId="8" xfId="10" applyNumberFormat="1" applyFont="1" applyFill="1" applyBorder="1">
      <alignment horizontal="center" vertical="center" wrapText="1"/>
    </xf>
    <xf numFmtId="2" fontId="1" fillId="2" borderId="10" xfId="10" applyNumberFormat="1" applyFont="1" applyFill="1" applyBorder="1">
      <alignment horizontal="center" vertic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6" xfId="33" applyFont="1" applyFill="1" applyBorder="1">
      <alignment horizontal="center" vertical="center"/>
    </xf>
    <xf numFmtId="0" fontId="1" fillId="2" borderId="10" xfId="36" applyFont="1" applyFill="1" applyBorder="1"/>
    <xf numFmtId="49" fontId="1" fillId="2" borderId="6" xfId="37" applyFont="1" applyFill="1" applyBorder="1">
      <alignment horizontal="center" vertical="center"/>
    </xf>
    <xf numFmtId="164" fontId="1" fillId="2" borderId="8" xfId="38" applyFont="1" applyFill="1" applyBorder="1">
      <alignment horizontal="center" vertical="center"/>
    </xf>
    <xf numFmtId="4" fontId="1" fillId="2" borderId="8" xfId="39" applyFont="1" applyFill="1" applyBorder="1" applyAlignment="1">
      <alignment horizontal="center" vertical="center" wrapText="1"/>
    </xf>
    <xf numFmtId="4" fontId="1" fillId="2" borderId="10" xfId="39" applyFont="1" applyFill="1" applyBorder="1" applyAlignment="1">
      <alignment horizontal="center" vertical="center" wrapText="1"/>
    </xf>
    <xf numFmtId="0" fontId="1" fillId="2" borderId="6" xfId="21" applyFont="1" applyFill="1" applyBorder="1">
      <alignment horizontal="center" vertical="center"/>
    </xf>
    <xf numFmtId="164" fontId="1" fillId="2" borderId="8" xfId="40" applyFont="1" applyFill="1" applyBorder="1">
      <alignment horizontal="center" vertical="center"/>
    </xf>
    <xf numFmtId="49" fontId="1" fillId="2" borderId="6" xfId="21" applyNumberFormat="1" applyFont="1" applyFill="1" applyBorder="1">
      <alignment horizontal="center" vertical="center"/>
    </xf>
    <xf numFmtId="49" fontId="1" fillId="2" borderId="12" xfId="21" applyNumberFormat="1" applyFont="1" applyFill="1" applyBorder="1">
      <alignment horizontal="center" vertical="center"/>
    </xf>
    <xf numFmtId="0" fontId="1" fillId="2" borderId="0" xfId="29" applyFont="1" applyFill="1" applyBorder="1">
      <alignment horizontal="left" vertical="center" wrapText="1" indent="1"/>
    </xf>
    <xf numFmtId="0" fontId="1" fillId="2" borderId="0" xfId="30" applyFont="1" applyFill="1" applyBorder="1">
      <alignment horizontal="left" vertical="center" wrapText="1" indent="1"/>
    </xf>
    <xf numFmtId="164" fontId="1" fillId="2" borderId="0" xfId="40" applyFont="1" applyFill="1" applyBorder="1">
      <alignment horizontal="center" vertical="center"/>
    </xf>
    <xf numFmtId="4" fontId="1" fillId="2" borderId="0" xfId="39" applyFont="1" applyFill="1" applyBorder="1" applyAlignment="1">
      <alignment horizontal="center" vertical="center" wrapText="1"/>
    </xf>
    <xf numFmtId="4" fontId="1" fillId="2" borderId="13" xfId="39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top"/>
    </xf>
    <xf numFmtId="4" fontId="1" fillId="2" borderId="8" xfId="45" applyFont="1" applyFill="1" applyBorder="1">
      <alignment horizontal="right" vertical="center"/>
    </xf>
    <xf numFmtId="0" fontId="1" fillId="2" borderId="6" xfId="49" applyFont="1" applyFill="1" applyBorder="1">
      <alignment vertical="center" wrapText="1"/>
    </xf>
    <xf numFmtId="0" fontId="1" fillId="2" borderId="23" xfId="49" applyFont="1" applyFill="1" applyBorder="1">
      <alignment vertical="center" wrapText="1"/>
    </xf>
    <xf numFmtId="0" fontId="1" fillId="2" borderId="34" xfId="49" applyFont="1" applyFill="1" applyBorder="1">
      <alignment vertical="center" wrapText="1"/>
    </xf>
    <xf numFmtId="49" fontId="1" fillId="2" borderId="20" xfId="21" applyNumberFormat="1" applyFont="1" applyFill="1" applyBorder="1">
      <alignment horizontal="center" vertical="center"/>
    </xf>
    <xf numFmtId="4" fontId="1" fillId="2" borderId="21" xfId="45" applyFont="1" applyFill="1" applyBorder="1">
      <alignment horizontal="right" vertical="center"/>
    </xf>
    <xf numFmtId="4" fontId="1" fillId="2" borderId="21" xfId="22" applyFont="1" applyFill="1" applyBorder="1" applyAlignment="1">
      <alignment horizontal="center" vertical="center" wrapText="1"/>
    </xf>
    <xf numFmtId="4" fontId="1" fillId="2" borderId="22" xfId="22" applyFont="1" applyFill="1" applyBorder="1" applyAlignment="1">
      <alignment horizontal="center" vertical="center" wrapText="1"/>
    </xf>
    <xf numFmtId="49" fontId="1" fillId="2" borderId="0" xfId="21" applyNumberFormat="1" applyFont="1" applyFill="1" applyBorder="1">
      <alignment horizontal="center" vertical="center"/>
    </xf>
    <xf numFmtId="0" fontId="1" fillId="2" borderId="0" xfId="44" applyFont="1" applyFill="1" applyBorder="1">
      <alignment horizontal="left" vertical="center" wrapText="1"/>
    </xf>
    <xf numFmtId="4" fontId="1" fillId="2" borderId="0" xfId="45" applyFont="1" applyFill="1" applyBorder="1">
      <alignment horizontal="right" vertical="center"/>
    </xf>
    <xf numFmtId="49" fontId="1" fillId="2" borderId="6" xfId="1" applyNumberFormat="1" applyFont="1" applyFill="1" applyBorder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top"/>
    </xf>
    <xf numFmtId="2" fontId="1" fillId="2" borderId="8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20" xfId="0" applyFont="1" applyFill="1" applyBorder="1" applyAlignment="1">
      <alignment horizontal="center" vertical="top"/>
    </xf>
    <xf numFmtId="0" fontId="1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/>
    </xf>
    <xf numFmtId="0" fontId="1" fillId="2" borderId="2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8" xfId="10" applyFont="1" applyFill="1" applyBorder="1">
      <alignment horizontal="center" vertical="center" wrapText="1"/>
    </xf>
    <xf numFmtId="49" fontId="1" fillId="2" borderId="8" xfId="1" applyNumberFormat="1" applyFont="1" applyFill="1" applyBorder="1" applyAlignment="1">
      <alignment horizontal="left" vertical="center" wrapText="1"/>
    </xf>
    <xf numFmtId="49" fontId="1" fillId="2" borderId="8" xfId="1" applyNumberFormat="1" applyFont="1" applyFill="1" applyBorder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1" fillId="2" borderId="8" xfId="29" applyFont="1" applyFill="1" applyBorder="1">
      <alignment horizontal="left" vertical="center" wrapText="1" indent="1"/>
    </xf>
    <xf numFmtId="0" fontId="1" fillId="2" borderId="8" xfId="20" applyFont="1" applyFill="1" applyBorder="1">
      <alignment horizontal="left" vertical="center" wrapText="1"/>
    </xf>
    <xf numFmtId="49" fontId="1" fillId="2" borderId="0" xfId="19" applyFont="1" applyFill="1" applyBorder="1">
      <alignment horizontal="center" vertical="center" wrapText="1"/>
    </xf>
    <xf numFmtId="0" fontId="1" fillId="2" borderId="0" xfId="0" applyFont="1" applyFill="1" applyBorder="1" applyAlignment="1">
      <alignment vertical="top"/>
    </xf>
    <xf numFmtId="0" fontId="1" fillId="2" borderId="0" xfId="50" applyFont="1" applyFill="1">
      <alignment horizontal="center" vertical="center"/>
      <protection locked="0"/>
    </xf>
    <xf numFmtId="0" fontId="1" fillId="2" borderId="23" xfId="0" applyFont="1" applyFill="1" applyBorder="1" applyAlignment="1">
      <alignment vertical="top"/>
    </xf>
    <xf numFmtId="49" fontId="1" fillId="2" borderId="8" xfId="19" applyFont="1" applyFill="1" applyBorder="1">
      <alignment horizontal="center" vertical="center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/>
    <xf numFmtId="0" fontId="11" fillId="2" borderId="23" xfId="51" applyFont="1" applyFill="1" applyBorder="1"/>
    <xf numFmtId="0" fontId="11" fillId="2" borderId="0" xfId="51" applyFont="1" applyFill="1" applyBorder="1"/>
    <xf numFmtId="166" fontId="1" fillId="2" borderId="8" xfId="52" applyFont="1" applyFill="1" applyBorder="1">
      <alignment horizontal="center" vertical="center" wrapText="1"/>
    </xf>
    <xf numFmtId="49" fontId="11" fillId="2" borderId="23" xfId="53" applyFont="1" applyFill="1" applyBorder="1"/>
    <xf numFmtId="49" fontId="11" fillId="2" borderId="0" xfId="53" applyFont="1" applyFill="1" applyBorder="1"/>
    <xf numFmtId="0" fontId="1" fillId="2" borderId="8" xfId="15" applyFont="1" applyFill="1" applyBorder="1" applyAlignment="1">
      <alignment horizontal="left" vertical="center" wrapText="1"/>
    </xf>
    <xf numFmtId="2" fontId="1" fillId="2" borderId="8" xfId="10" applyNumberFormat="1" applyFont="1" applyFill="1" applyBorder="1" applyAlignment="1">
      <alignment horizontal="center" vertical="center" wrapText="1"/>
    </xf>
    <xf numFmtId="0" fontId="1" fillId="2" borderId="8" xfId="2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top"/>
    </xf>
    <xf numFmtId="0" fontId="1" fillId="2" borderId="8" xfId="14" applyFont="1" applyFill="1" applyBorder="1" applyAlignment="1">
      <alignment horizontal="center" vertical="center" wrapText="1"/>
    </xf>
    <xf numFmtId="0" fontId="1" fillId="2" borderId="8" xfId="33" applyFont="1" applyFill="1" applyBorder="1">
      <alignment horizontal="center" vertical="center"/>
    </xf>
    <xf numFmtId="49" fontId="1" fillId="2" borderId="8" xfId="37" applyFont="1" applyFill="1" applyBorder="1">
      <alignment horizontal="center" vertical="center"/>
    </xf>
    <xf numFmtId="0" fontId="1" fillId="2" borderId="23" xfId="29" applyFont="1" applyFill="1" applyBorder="1">
      <alignment horizontal="left" vertical="center" wrapText="1" indent="1"/>
    </xf>
    <xf numFmtId="164" fontId="1" fillId="2" borderId="8" xfId="40" applyFont="1" applyFill="1" applyBorder="1" applyAlignment="1">
      <alignment horizontal="center" vertical="center" wrapText="1"/>
    </xf>
    <xf numFmtId="0" fontId="11" fillId="2" borderId="23" xfId="55" applyFont="1" applyFill="1" applyBorder="1"/>
    <xf numFmtId="0" fontId="11" fillId="2" borderId="0" xfId="55" applyFont="1" applyFill="1" applyBorder="1"/>
    <xf numFmtId="0" fontId="11" fillId="2" borderId="23" xfId="56" applyFont="1" applyFill="1" applyBorder="1">
      <alignment wrapText="1"/>
    </xf>
    <xf numFmtId="0" fontId="11" fillId="2" borderId="0" xfId="56" applyFont="1" applyFill="1" applyBorder="1">
      <alignment wrapText="1"/>
    </xf>
    <xf numFmtId="0" fontId="1" fillId="2" borderId="8" xfId="44" applyFont="1" applyFill="1" applyBorder="1" applyAlignment="1">
      <alignment horizontal="left" vertical="center" wrapText="1"/>
    </xf>
    <xf numFmtId="4" fontId="1" fillId="2" borderId="8" xfId="57" applyFont="1" applyFill="1" applyBorder="1" applyAlignment="1">
      <alignment horizontal="center" vertical="center" wrapText="1"/>
      <protection locked="0"/>
    </xf>
    <xf numFmtId="0" fontId="1" fillId="2" borderId="8" xfId="29" applyFont="1" applyFill="1" applyBorder="1" applyAlignment="1">
      <alignment horizontal="left" vertical="center" wrapText="1" indent="1"/>
    </xf>
    <xf numFmtId="49" fontId="1" fillId="2" borderId="8" xfId="1" applyNumberFormat="1" applyFont="1" applyFill="1" applyBorder="1" applyAlignment="1">
      <alignment horizontal="center" vertical="center" wrapText="1"/>
    </xf>
    <xf numFmtId="0" fontId="1" fillId="2" borderId="8" xfId="1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/>
    </xf>
    <xf numFmtId="0" fontId="1" fillId="2" borderId="23" xfId="1" applyNumberFormat="1" applyFont="1" applyFill="1" applyBorder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" fontId="1" fillId="2" borderId="8" xfId="0" applyNumberFormat="1" applyFont="1" applyFill="1" applyBorder="1" applyAlignment="1">
      <alignment horizontal="center" vertical="top" wrapText="1"/>
    </xf>
    <xf numFmtId="2" fontId="1" fillId="2" borderId="8" xfId="21" applyNumberFormat="1" applyFont="1" applyFill="1" applyBorder="1">
      <alignment horizontal="center" vertical="center"/>
    </xf>
    <xf numFmtId="4" fontId="1" fillId="2" borderId="8" xfId="52" applyNumberFormat="1" applyFont="1" applyFill="1" applyBorder="1">
      <alignment horizontal="center" vertical="center" wrapText="1"/>
    </xf>
    <xf numFmtId="2" fontId="1" fillId="2" borderId="8" xfId="40" applyNumberFormat="1" applyFont="1" applyFill="1" applyBorder="1">
      <alignment horizontal="center" vertical="center"/>
    </xf>
    <xf numFmtId="2" fontId="1" fillId="2" borderId="8" xfId="40" applyNumberFormat="1" applyFont="1" applyFill="1" applyBorder="1" applyAlignment="1">
      <alignment horizontal="center" vertical="center"/>
    </xf>
    <xf numFmtId="2" fontId="1" fillId="2" borderId="8" xfId="40" applyNumberFormat="1" applyFont="1" applyFill="1" applyBorder="1" applyAlignment="1">
      <alignment horizontal="center" vertical="center" wrapText="1"/>
    </xf>
    <xf numFmtId="49" fontId="1" fillId="2" borderId="23" xfId="1" applyNumberFormat="1" applyFont="1" applyFill="1" applyBorder="1" applyAlignment="1">
      <alignment vertical="center" wrapText="1"/>
    </xf>
    <xf numFmtId="49" fontId="1" fillId="2" borderId="24" xfId="1" applyNumberFormat="1" applyFont="1" applyFill="1" applyBorder="1" applyAlignment="1">
      <alignment vertical="center" wrapText="1"/>
    </xf>
    <xf numFmtId="166" fontId="1" fillId="2" borderId="0" xfId="52" applyFont="1" applyFill="1" applyBorder="1">
      <alignment horizontal="center" vertical="center" wrapText="1"/>
    </xf>
    <xf numFmtId="4" fontId="1" fillId="2" borderId="0" xfId="52" applyNumberFormat="1" applyFont="1" applyFill="1" applyBorder="1">
      <alignment horizontal="center" vertical="center" wrapText="1"/>
    </xf>
    <xf numFmtId="0" fontId="1" fillId="2" borderId="0" xfId="21" applyFont="1" applyFill="1" applyBorder="1">
      <alignment horizontal="center" vertical="center"/>
    </xf>
    <xf numFmtId="164" fontId="1" fillId="2" borderId="0" xfId="40" applyFont="1" applyFill="1" applyBorder="1" applyAlignment="1">
      <alignment horizontal="center" vertical="center" wrapText="1"/>
    </xf>
    <xf numFmtId="2" fontId="1" fillId="2" borderId="0" xfId="4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vertical="top"/>
    </xf>
    <xf numFmtId="49" fontId="1" fillId="2" borderId="0" xfId="19" applyFont="1" applyFill="1" applyBorder="1" applyAlignment="1">
      <alignment horizontal="left" vertical="center" wrapText="1"/>
    </xf>
    <xf numFmtId="0" fontId="1" fillId="2" borderId="6" xfId="10" applyFont="1" applyFill="1" applyBorder="1">
      <alignment horizontal="center" vertical="center" wrapText="1"/>
    </xf>
    <xf numFmtId="0" fontId="1" fillId="2" borderId="8" xfId="14" applyFont="1" applyFill="1" applyBorder="1">
      <alignment horizontal="center" vertical="center" wrapText="1"/>
    </xf>
    <xf numFmtId="0" fontId="1" fillId="2" borderId="8" xfId="10" applyFont="1" applyFill="1" applyBorder="1">
      <alignment horizontal="center" vertical="center" wrapText="1"/>
    </xf>
    <xf numFmtId="49" fontId="1" fillId="2" borderId="6" xfId="19" applyFont="1" applyFill="1" applyBorder="1">
      <alignment horizontal="center" vertical="center" wrapText="1"/>
    </xf>
    <xf numFmtId="0" fontId="1" fillId="2" borderId="8" xfId="21" applyFont="1" applyFill="1" applyBorder="1">
      <alignment horizontal="center" vertical="center"/>
    </xf>
    <xf numFmtId="2" fontId="1" fillId="2" borderId="8" xfId="22" applyNumberFormat="1" applyFont="1" applyFill="1" applyBorder="1" applyAlignment="1">
      <alignment horizontal="center" vertical="center" wrapText="1"/>
    </xf>
    <xf numFmtId="2" fontId="1" fillId="2" borderId="10" xfId="22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top"/>
    </xf>
    <xf numFmtId="0" fontId="14" fillId="2" borderId="0" xfId="0" applyFont="1" applyFill="1" applyAlignment="1">
      <alignment vertical="top"/>
    </xf>
    <xf numFmtId="0" fontId="1" fillId="2" borderId="6" xfId="10" applyFont="1" applyFill="1" applyBorder="1">
      <alignment horizontal="center" vertical="center" wrapText="1"/>
    </xf>
    <xf numFmtId="0" fontId="1" fillId="2" borderId="8" xfId="10" applyFont="1" applyFill="1" applyBorder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21" xfId="0" applyFont="1" applyFill="1" applyBorder="1" applyAlignment="1">
      <alignment vertical="top" wrapText="1"/>
    </xf>
    <xf numFmtId="0" fontId="6" fillId="2" borderId="12" xfId="1" applyFont="1" applyFill="1" applyBorder="1">
      <alignment horizontal="center" vertical="center" wrapText="1"/>
    </xf>
    <xf numFmtId="0" fontId="6" fillId="2" borderId="0" xfId="1" applyFont="1" applyFill="1" applyBorder="1">
      <alignment horizontal="center" vertical="center" wrapText="1"/>
    </xf>
    <xf numFmtId="0" fontId="6" fillId="2" borderId="13" xfId="1" applyFont="1" applyFill="1" applyBorder="1">
      <alignment horizontal="center" vertical="center" wrapText="1"/>
    </xf>
    <xf numFmtId="49" fontId="1" fillId="2" borderId="0" xfId="21" applyNumberFormat="1" applyFont="1" applyFill="1" applyBorder="1">
      <alignment horizontal="center" vertical="center"/>
    </xf>
    <xf numFmtId="0" fontId="6" fillId="2" borderId="2" xfId="1" applyFont="1" applyFill="1" applyBorder="1">
      <alignment horizontal="center" vertical="center" wrapText="1"/>
    </xf>
    <xf numFmtId="0" fontId="6" fillId="2" borderId="3" xfId="1" applyFont="1" applyFill="1" applyBorder="1">
      <alignment horizontal="center" vertical="center" wrapText="1"/>
    </xf>
    <xf numFmtId="0" fontId="6" fillId="2" borderId="4" xfId="1" applyFont="1" applyFill="1" applyBorder="1">
      <alignment horizontal="center" vertical="center" wrapText="1"/>
    </xf>
    <xf numFmtId="49" fontId="1" fillId="2" borderId="8" xfId="1" applyNumberFormat="1" applyFont="1" applyFill="1" applyBorder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49" fontId="1" fillId="2" borderId="23" xfId="1" applyNumberFormat="1" applyFont="1" applyFill="1" applyBorder="1" applyAlignment="1">
      <alignment horizontal="left" vertical="center" wrapText="1"/>
    </xf>
    <xf numFmtId="49" fontId="1" fillId="2" borderId="34" xfId="1" applyNumberFormat="1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left" vertical="center" wrapText="1"/>
    </xf>
    <xf numFmtId="0" fontId="1" fillId="2" borderId="21" xfId="44" applyFont="1" applyFill="1" applyBorder="1">
      <alignment horizontal="left" vertical="center" wrapText="1"/>
    </xf>
    <xf numFmtId="0" fontId="1" fillId="2" borderId="8" xfId="34" applyFont="1" applyFill="1" applyBorder="1">
      <alignment horizontal="left" vertical="center"/>
    </xf>
    <xf numFmtId="0" fontId="1" fillId="2" borderId="8" xfId="35" applyFont="1" applyFill="1" applyBorder="1">
      <alignment horizontal="left" vertical="center"/>
    </xf>
    <xf numFmtId="0" fontId="1" fillId="2" borderId="8" xfId="41" applyFont="1" applyFill="1" applyBorder="1">
      <alignment horizontal="left" vertical="center"/>
    </xf>
    <xf numFmtId="0" fontId="1" fillId="2" borderId="8" xfId="42" applyFont="1" applyFill="1" applyBorder="1">
      <alignment horizontal="left" wrapText="1" indent="1"/>
    </xf>
    <xf numFmtId="0" fontId="1" fillId="2" borderId="8" xfId="43" applyFont="1" applyFill="1" applyBorder="1">
      <alignment horizontal="left" wrapText="1" indent="1"/>
    </xf>
    <xf numFmtId="0" fontId="1" fillId="2" borderId="8" xfId="44" applyFont="1" applyFill="1" applyBorder="1">
      <alignment horizontal="left" vertical="center" wrapText="1"/>
    </xf>
    <xf numFmtId="0" fontId="1" fillId="2" borderId="8" xfId="46" applyFont="1" applyFill="1" applyBorder="1">
      <alignment horizontal="left" vertical="center" wrapText="1" indent="1"/>
    </xf>
    <xf numFmtId="0" fontId="1" fillId="2" borderId="8" xfId="20" applyFont="1" applyFill="1" applyBorder="1">
      <alignment horizontal="left" vertical="center" wrapText="1"/>
    </xf>
    <xf numFmtId="0" fontId="1" fillId="2" borderId="8" xfId="23" applyFont="1" applyFill="1" applyBorder="1">
      <alignment horizontal="left" vertical="center" wrapText="1"/>
    </xf>
    <xf numFmtId="0" fontId="1" fillId="2" borderId="8" xfId="47" applyFont="1" applyFill="1" applyBorder="1">
      <alignment horizontal="left" vertical="center" wrapText="1"/>
    </xf>
    <xf numFmtId="0" fontId="1" fillId="2" borderId="8" xfId="29" applyFont="1" applyFill="1" applyBorder="1">
      <alignment horizontal="left" vertical="center" wrapText="1" indent="1"/>
    </xf>
    <xf numFmtId="0" fontId="1" fillId="2" borderId="8" xfId="48" applyFont="1" applyFill="1" applyBorder="1">
      <alignment horizontal="left" vertical="center" wrapText="1" indent="1"/>
    </xf>
    <xf numFmtId="0" fontId="1" fillId="2" borderId="8" xfId="30" applyFont="1" applyFill="1" applyBorder="1">
      <alignment horizontal="left" vertical="center" wrapText="1" indent="1"/>
    </xf>
    <xf numFmtId="0" fontId="6" fillId="2" borderId="32" xfId="1" applyFont="1" applyFill="1" applyBorder="1">
      <alignment horizontal="center" vertical="center" wrapText="1"/>
    </xf>
    <xf numFmtId="0" fontId="6" fillId="2" borderId="24" xfId="1" applyFont="1" applyFill="1" applyBorder="1">
      <alignment horizontal="center" vertical="center" wrapText="1"/>
    </xf>
    <xf numFmtId="0" fontId="6" fillId="2" borderId="25" xfId="1" applyFont="1" applyFill="1" applyBorder="1">
      <alignment horizontal="center" vertical="center" wrapText="1"/>
    </xf>
    <xf numFmtId="0" fontId="1" fillId="2" borderId="6" xfId="21" applyFont="1" applyFill="1" applyBorder="1">
      <alignment horizontal="center" vertical="center"/>
    </xf>
    <xf numFmtId="0" fontId="1" fillId="2" borderId="8" xfId="14" applyFont="1" applyFill="1" applyBorder="1">
      <alignment horizontal="center" vertical="center" wrapText="1"/>
    </xf>
    <xf numFmtId="0" fontId="1" fillId="2" borderId="10" xfId="14" applyFont="1" applyFill="1" applyBorder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2" borderId="13" xfId="2" applyFont="1" applyFill="1" applyBorder="1" applyAlignment="1">
      <alignment horizontal="center" vertical="center" wrapText="1"/>
    </xf>
    <xf numFmtId="0" fontId="1" fillId="2" borderId="8" xfId="11" applyFont="1" applyFill="1" applyBorder="1">
      <alignment horizontal="center" vertical="center" wrapText="1"/>
    </xf>
    <xf numFmtId="0" fontId="1" fillId="2" borderId="8" xfId="12" applyFont="1" applyFill="1" applyBorder="1">
      <alignment horizontal="center" vertical="center" wrapText="1"/>
    </xf>
    <xf numFmtId="0" fontId="1" fillId="2" borderId="8" xfId="15" applyFont="1" applyFill="1" applyBorder="1">
      <alignment horizontal="center" vertical="center" wrapText="1"/>
    </xf>
    <xf numFmtId="0" fontId="1" fillId="2" borderId="8" xfId="16" applyFont="1" applyFill="1" applyBorder="1">
      <alignment horizontal="center" vertical="center" wrapText="1"/>
    </xf>
    <xf numFmtId="0" fontId="1" fillId="2" borderId="23" xfId="32" applyFont="1" applyFill="1" applyBorder="1">
      <alignment horizontal="center" vertical="center" wrapText="1"/>
    </xf>
    <xf numFmtId="0" fontId="1" fillId="2" borderId="24" xfId="32" applyFont="1" applyFill="1" applyBorder="1">
      <alignment horizontal="center" vertical="center" wrapText="1"/>
    </xf>
    <xf numFmtId="0" fontId="1" fillId="2" borderId="25" xfId="32" applyFont="1" applyFill="1" applyBorder="1">
      <alignment horizontal="center" vertical="center" wrapText="1"/>
    </xf>
    <xf numFmtId="0" fontId="6" fillId="2" borderId="12" xfId="2" applyFont="1" applyFill="1" applyBorder="1">
      <alignment horizontal="center" vertical="center"/>
    </xf>
    <xf numFmtId="0" fontId="6" fillId="2" borderId="0" xfId="2" applyFont="1" applyFill="1" applyBorder="1">
      <alignment horizontal="center" vertical="center"/>
    </xf>
    <xf numFmtId="0" fontId="6" fillId="2" borderId="13" xfId="2" applyFont="1" applyFill="1" applyBorder="1">
      <alignment horizontal="center" vertical="center"/>
    </xf>
    <xf numFmtId="49" fontId="1" fillId="2" borderId="6" xfId="19" applyFont="1" applyFill="1" applyBorder="1">
      <alignment horizontal="center" vertical="center" wrapText="1"/>
    </xf>
    <xf numFmtId="0" fontId="1" fillId="2" borderId="8" xfId="15" applyFont="1" applyFill="1" applyBorder="1" applyAlignment="1">
      <alignment vertical="center" wrapText="1"/>
    </xf>
    <xf numFmtId="49" fontId="1" fillId="2" borderId="20" xfId="19" applyFont="1" applyFill="1" applyBorder="1" applyAlignment="1">
      <alignment horizontal="left" vertical="center" wrapText="1"/>
    </xf>
    <xf numFmtId="49" fontId="1" fillId="2" borderId="21" xfId="19" applyFont="1" applyFill="1" applyBorder="1" applyAlignment="1">
      <alignment horizontal="left" vertical="center" wrapText="1"/>
    </xf>
    <xf numFmtId="49" fontId="1" fillId="2" borderId="22" xfId="19" applyFont="1" applyFill="1" applyBorder="1" applyAlignment="1">
      <alignment horizontal="left" vertical="center" wrapText="1"/>
    </xf>
    <xf numFmtId="49" fontId="1" fillId="2" borderId="0" xfId="19" applyFont="1" applyFill="1" applyBorder="1">
      <alignment horizontal="center" vertical="center" wrapText="1"/>
    </xf>
    <xf numFmtId="0" fontId="6" fillId="2" borderId="2" xfId="31" applyFont="1" applyFill="1" applyBorder="1" applyAlignment="1">
      <alignment horizontal="center" vertical="center"/>
    </xf>
    <xf numFmtId="0" fontId="6" fillId="2" borderId="3" xfId="31" applyFont="1" applyFill="1" applyBorder="1" applyAlignment="1">
      <alignment horizontal="center" vertical="center"/>
    </xf>
    <xf numFmtId="0" fontId="6" fillId="2" borderId="4" xfId="31" applyFont="1" applyFill="1" applyBorder="1" applyAlignment="1">
      <alignment horizontal="center" vertical="center"/>
    </xf>
    <xf numFmtId="49" fontId="1" fillId="2" borderId="8" xfId="29" applyNumberFormat="1" applyFont="1" applyFill="1" applyBorder="1">
      <alignment horizontal="left" vertical="center" wrapText="1" indent="1"/>
    </xf>
    <xf numFmtId="49" fontId="1" fillId="2" borderId="8" xfId="30" applyNumberFormat="1" applyFont="1" applyFill="1" applyBorder="1">
      <alignment horizontal="left" vertical="center" wrapText="1" indent="1"/>
    </xf>
    <xf numFmtId="0" fontId="1" fillId="2" borderId="8" xfId="24" applyFont="1" applyFill="1" applyBorder="1">
      <alignment horizontal="center" vertical="center"/>
    </xf>
    <xf numFmtId="0" fontId="1" fillId="2" borderId="8" xfId="25" applyFont="1" applyFill="1" applyBorder="1">
      <alignment horizontal="center" vertical="center"/>
    </xf>
    <xf numFmtId="0" fontId="1" fillId="2" borderId="8" xfId="26" applyFont="1" applyFill="1" applyBorder="1">
      <alignment horizontal="center" vertical="center"/>
    </xf>
    <xf numFmtId="0" fontId="1" fillId="2" borderId="8" xfId="27" applyFont="1" applyFill="1" applyBorder="1">
      <alignment horizontal="center" vertical="center"/>
    </xf>
    <xf numFmtId="0" fontId="6" fillId="2" borderId="6" xfId="3" applyFont="1" applyFill="1" applyBorder="1">
      <alignment horizontal="right" vertical="center" wrapText="1" indent="1"/>
    </xf>
    <xf numFmtId="0" fontId="6" fillId="2" borderId="8" xfId="4" applyFont="1" applyFill="1" applyBorder="1">
      <alignment horizontal="right" vertical="center" wrapText="1" indent="1"/>
    </xf>
    <xf numFmtId="0" fontId="1" fillId="2" borderId="8" xfId="5" applyFont="1" applyFill="1" applyBorder="1">
      <alignment horizontal="center" vertical="center" wrapText="1"/>
    </xf>
    <xf numFmtId="0" fontId="1" fillId="2" borderId="10" xfId="5" applyFont="1" applyFill="1" applyBorder="1">
      <alignment horizontal="center" vertical="center" wrapText="1"/>
    </xf>
    <xf numFmtId="0" fontId="1" fillId="2" borderId="6" xfId="6" applyFont="1" applyFill="1" applyBorder="1">
      <alignment horizontal="right" vertical="center" wrapText="1" indent="1"/>
    </xf>
    <xf numFmtId="0" fontId="1" fillId="2" borderId="8" xfId="7" applyFont="1" applyFill="1" applyBorder="1">
      <alignment horizontal="right" vertical="center" wrapText="1" indent="1"/>
    </xf>
    <xf numFmtId="0" fontId="6" fillId="2" borderId="8" xfId="3" applyFont="1" applyFill="1" applyBorder="1">
      <alignment horizontal="right" vertical="center" wrapText="1" indent="1"/>
    </xf>
    <xf numFmtId="0" fontId="1" fillId="2" borderId="8" xfId="8" applyFont="1" applyFill="1" applyBorder="1">
      <alignment horizontal="center" vertical="center"/>
    </xf>
    <xf numFmtId="0" fontId="1" fillId="2" borderId="10" xfId="8" applyFont="1" applyFill="1" applyBorder="1">
      <alignment horizontal="center" vertical="center"/>
    </xf>
    <xf numFmtId="0" fontId="1" fillId="2" borderId="8" xfId="13" applyFont="1" applyFill="1" applyBorder="1">
      <alignment horizontal="center" vertical="center" wrapText="1"/>
    </xf>
    <xf numFmtId="0" fontId="1" fillId="2" borderId="8" xfId="17" applyFont="1" applyFill="1" applyBorder="1">
      <alignment horizontal="center" vertical="center" wrapText="1"/>
    </xf>
    <xf numFmtId="0" fontId="5" fillId="2" borderId="0" xfId="1" applyFont="1" applyFill="1" applyBorder="1">
      <alignment horizontal="center" vertical="center" wrapText="1"/>
    </xf>
    <xf numFmtId="0" fontId="6" fillId="2" borderId="2" xfId="2" applyFont="1" applyFill="1" applyBorder="1">
      <alignment horizontal="center" vertical="center"/>
    </xf>
    <xf numFmtId="0" fontId="6" fillId="2" borderId="3" xfId="2" applyFont="1" applyFill="1" applyBorder="1">
      <alignment horizontal="center" vertical="center"/>
    </xf>
    <xf numFmtId="0" fontId="6" fillId="2" borderId="4" xfId="2" applyFont="1" applyFill="1" applyBorder="1">
      <alignment horizontal="center" vertical="center"/>
    </xf>
    <xf numFmtId="49" fontId="1" fillId="2" borderId="8" xfId="5" applyNumberFormat="1" applyFont="1" applyFill="1" applyBorder="1">
      <alignment horizontal="center" vertical="center" wrapText="1"/>
    </xf>
    <xf numFmtId="0" fontId="1" fillId="2" borderId="0" xfId="0" applyFont="1" applyFill="1" applyAlignment="1">
      <alignment horizontal="center" vertical="top"/>
    </xf>
    <xf numFmtId="0" fontId="1" fillId="2" borderId="23" xfId="10" applyFont="1" applyFill="1" applyBorder="1" applyAlignment="1">
      <alignment horizontal="center" vertical="center" wrapText="1"/>
    </xf>
    <xf numFmtId="0" fontId="1" fillId="2" borderId="24" xfId="10" applyFont="1" applyFill="1" applyBorder="1" applyAlignment="1">
      <alignment horizontal="center" vertical="center" wrapText="1"/>
    </xf>
    <xf numFmtId="0" fontId="1" fillId="2" borderId="34" xfId="1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" fillId="2" borderId="0" xfId="0" applyFont="1" applyFill="1" applyBorder="1" applyAlignment="1">
      <alignment horizontal="center" vertical="center"/>
    </xf>
    <xf numFmtId="0" fontId="6" fillId="2" borderId="8" xfId="31" applyFont="1" applyFill="1" applyBorder="1" applyAlignment="1">
      <alignment horizontal="center" vertical="center"/>
    </xf>
    <xf numFmtId="0" fontId="1" fillId="2" borderId="23" xfId="14" applyFont="1" applyFill="1" applyBorder="1" applyAlignment="1">
      <alignment horizontal="center" vertical="center" wrapText="1"/>
    </xf>
    <xf numFmtId="0" fontId="1" fillId="2" borderId="24" xfId="14" applyFont="1" applyFill="1" applyBorder="1" applyAlignment="1">
      <alignment horizontal="center" vertical="center" wrapText="1"/>
    </xf>
    <xf numFmtId="0" fontId="1" fillId="2" borderId="34" xfId="14" applyFont="1" applyFill="1" applyBorder="1" applyAlignment="1">
      <alignment horizontal="center" vertical="center" wrapText="1"/>
    </xf>
    <xf numFmtId="0" fontId="6" fillId="2" borderId="8" xfId="1" applyFont="1" applyFill="1" applyBorder="1">
      <alignment horizontal="center" vertical="center" wrapText="1"/>
    </xf>
    <xf numFmtId="0" fontId="1" fillId="2" borderId="8" xfId="32" applyFont="1" applyFill="1" applyBorder="1" applyAlignment="1">
      <alignment horizontal="center" vertical="center" wrapText="1"/>
    </xf>
    <xf numFmtId="0" fontId="1" fillId="2" borderId="26" xfId="0" applyNumberFormat="1" applyFont="1" applyFill="1" applyBorder="1" applyAlignment="1">
      <alignment horizontal="center" vertical="center"/>
    </xf>
    <xf numFmtId="0" fontId="1" fillId="2" borderId="27" xfId="0" applyNumberFormat="1" applyFont="1" applyFill="1" applyBorder="1" applyAlignment="1">
      <alignment horizontal="center" vertical="center"/>
    </xf>
    <xf numFmtId="0" fontId="1" fillId="2" borderId="36" xfId="0" applyNumberFormat="1" applyFont="1" applyFill="1" applyBorder="1" applyAlignment="1">
      <alignment horizontal="center" vertical="center"/>
    </xf>
    <xf numFmtId="0" fontId="1" fillId="2" borderId="35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37" xfId="0" applyNumberFormat="1" applyFont="1" applyFill="1" applyBorder="1" applyAlignment="1">
      <alignment horizontal="center" vertical="center"/>
    </xf>
    <xf numFmtId="0" fontId="1" fillId="2" borderId="29" xfId="0" applyNumberFormat="1" applyFont="1" applyFill="1" applyBorder="1" applyAlignment="1">
      <alignment horizontal="center" vertical="center"/>
    </xf>
    <xf numFmtId="0" fontId="1" fillId="2" borderId="30" xfId="0" applyNumberFormat="1" applyFont="1" applyFill="1" applyBorder="1" applyAlignment="1">
      <alignment horizontal="center" vertical="center"/>
    </xf>
    <xf numFmtId="0" fontId="1" fillId="2" borderId="38" xfId="0" applyNumberFormat="1" applyFont="1" applyFill="1" applyBorder="1" applyAlignment="1">
      <alignment horizontal="center" vertical="center"/>
    </xf>
    <xf numFmtId="49" fontId="1" fillId="2" borderId="0" xfId="19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8" xfId="1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/>
    </xf>
    <xf numFmtId="49" fontId="1" fillId="2" borderId="8" xfId="19" applyFont="1" applyFill="1" applyBorder="1">
      <alignment horizontal="center" vertical="center" wrapText="1"/>
    </xf>
    <xf numFmtId="0" fontId="1" fillId="2" borderId="8" xfId="21" applyFont="1" applyFill="1" applyBorder="1">
      <alignment horizontal="center" vertical="center"/>
    </xf>
    <xf numFmtId="0" fontId="6" fillId="2" borderId="8" xfId="2" applyFont="1" applyFill="1" applyBorder="1" applyAlignment="1">
      <alignment horizontal="center" vertical="center" wrapText="1"/>
    </xf>
    <xf numFmtId="0" fontId="1" fillId="2" borderId="8" xfId="11" applyFont="1" applyFill="1" applyBorder="1" applyAlignment="1">
      <alignment horizontal="center" vertical="center" wrapText="1"/>
    </xf>
    <xf numFmtId="0" fontId="6" fillId="2" borderId="8" xfId="2" applyFont="1" applyFill="1" applyBorder="1">
      <alignment horizontal="center" vertical="center"/>
    </xf>
    <xf numFmtId="0" fontId="1" fillId="2" borderId="23" xfId="5" applyFont="1" applyFill="1" applyBorder="1">
      <alignment horizontal="center" vertical="center" wrapText="1"/>
    </xf>
    <xf numFmtId="0" fontId="1" fillId="2" borderId="24" xfId="5" applyFont="1" applyFill="1" applyBorder="1">
      <alignment horizontal="center" vertical="center" wrapText="1"/>
    </xf>
    <xf numFmtId="0" fontId="1" fillId="2" borderId="34" xfId="5" applyFont="1" applyFill="1" applyBorder="1">
      <alignment horizontal="center" vertical="center" wrapText="1"/>
    </xf>
    <xf numFmtId="0" fontId="1" fillId="2" borderId="8" xfId="6" applyFont="1" applyFill="1" applyBorder="1">
      <alignment horizontal="right" vertical="center" wrapText="1" indent="1"/>
    </xf>
  </cellXfs>
  <cellStyles count="58">
    <cellStyle name="s1582" xfId="57"/>
    <cellStyle name="s1586" xfId="22"/>
    <cellStyle name="s173" xfId="14"/>
    <cellStyle name="s1778" xfId="31"/>
    <cellStyle name="s1800" xfId="54"/>
    <cellStyle name="s181" xfId="39"/>
    <cellStyle name="s1932" xfId="26"/>
    <cellStyle name="s1946" xfId="42"/>
    <cellStyle name="s1974" xfId="35"/>
    <cellStyle name="s1984" xfId="45"/>
    <cellStyle name="s2098" xfId="24"/>
    <cellStyle name="s231" xfId="10"/>
    <cellStyle name="s2585" xfId="27"/>
    <cellStyle name="s2693" xfId="2"/>
    <cellStyle name="s2694" xfId="3"/>
    <cellStyle name="s2695" xfId="4"/>
    <cellStyle name="s27" xfId="19"/>
    <cellStyle name="s2700" xfId="18"/>
    <cellStyle name="s2701" xfId="25"/>
    <cellStyle name="s2704" xfId="53"/>
    <cellStyle name="s2705" xfId="28"/>
    <cellStyle name="s2706" xfId="52"/>
    <cellStyle name="s2709" xfId="38"/>
    <cellStyle name="s2710" xfId="40"/>
    <cellStyle name="s2715" xfId="55"/>
    <cellStyle name="s2716" xfId="41"/>
    <cellStyle name="s2717" xfId="43"/>
    <cellStyle name="s2718" xfId="56"/>
    <cellStyle name="s37" xfId="21"/>
    <cellStyle name="s38" xfId="37"/>
    <cellStyle name="s43" xfId="9"/>
    <cellStyle name="s436" xfId="6"/>
    <cellStyle name="s437" xfId="7"/>
    <cellStyle name="s503" xfId="13"/>
    <cellStyle name="s57" xfId="8"/>
    <cellStyle name="s58" xfId="50"/>
    <cellStyle name="s609" xfId="51"/>
    <cellStyle name="s69" xfId="29"/>
    <cellStyle name="s704" xfId="44"/>
    <cellStyle name="s724" xfId="33"/>
    <cellStyle name="s733" xfId="32"/>
    <cellStyle name="s736" xfId="16"/>
    <cellStyle name="s737" xfId="11"/>
    <cellStyle name="s741" xfId="49"/>
    <cellStyle name="s747" xfId="17"/>
    <cellStyle name="s749" xfId="15"/>
    <cellStyle name="s760" xfId="20"/>
    <cellStyle name="s761" xfId="47"/>
    <cellStyle name="s77" xfId="48"/>
    <cellStyle name="s805" xfId="1"/>
    <cellStyle name="s806" xfId="12"/>
    <cellStyle name="s864" xfId="36"/>
    <cellStyle name="s880" xfId="34"/>
    <cellStyle name="s89" xfId="46"/>
    <cellStyle name="s90" xfId="30"/>
    <cellStyle name="s970" xfId="5"/>
    <cellStyle name="s995" xfId="23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/&#1055;&#1088;&#1086;&#1077;&#1082;&#1090;&#1099;%20&#1088;&#1077;&#1096;&#1077;&#1085;&#1080;&#1081;%20&#1085;&#1072;%2030.10.2024/53.%20&#1054;&#1054;&#1054;%20&#1042;&#1042;&#1050;&#1057;%20&#1075;.&#1051;&#1091;&#1079;&#1072;%20(&#1041;&#1099;&#1089;&#1090;&#1088;,&#1050;&#1086;&#1088;&#1096;&#1080;&#1082;,&#1058;&#1086;&#1088;&#1092;&#1103;&#1085;&#1086;&#1077;)%20&#1042;&#1057;,&#1042;&#1054;%20&#1085;&#1072;%202024-2027/&#1056;&#1072;&#1089;&#1095;&#1077;&#1090;%20&#1090;&#1072;&#1088;&#1080;&#1092;&#1086;&#1074;%20&#1042;&#1057;%20&#1085;&#1072;%202023-2026%20&#1054;&#1054;&#1054;%20&#1058;&#1050;%20&#1050;&#1086;&#1084;&#1084;&#1091;&#1085;&#1089;&#1077;&#1088;&#1074;&#1080;&#1089;%20&#1089;%20&#1055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&#1042;&#1057;%20CALC.TARIFF.WATER.EIAS%20(2)%20(1)%20(1)%20(1)%20(1)%20(1)%20(1)_expo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70;&#1076;&#1080;&#1085;&#1094;&#1077;&#1074;&#1072;%20&#1053;.&#1043;\&#1086;&#1090;%20&#1050;&#1088;&#1080;&#1074;&#1086;&#1096;&#1077;&#1080;&#1085;&#1086;&#1081;%20&#1070;.&#1040;\2023\CALC.TARIFF.WATER.EIAS%20&#1059;&#1085;&#1080;&#1074;&#1077;&#1088;&#1089;&#1072;&#1083;_expor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0;&#1088;&#1080;&#1074;&#1086;&#1096;&#1077;&#1080;&#1085;&#1072;%20&#1070;.&#1040;\&#1086;&#1090;%20&#1050;&#1091;&#1083;&#1077;&#1096;&#1086;&#1074;&#1086;&#1081;\2023\&#1096;&#1072;&#1073;&#1083;&#1086;&#1085;&#1099;%20&#1085;&#1072;%202024\&#1056;&#1072;&#1089;&#1095;&#1077;&#1090;%20&#1042;&#1057;%20&#1085;&#1072;%202024-2028%20+&#1050;&#1048;&#1053;%20new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5;&#1088;&#1072;&#1074;&#1083;&#1077;&#1085;&#1080;&#1077;%20&#1056;&#1057;&#1058;\&#1055;&#1088;&#1072;&#1074;&#1083;&#1077;&#1085;&#1080;&#1103;%202023\10.%20&#1054;&#1082;&#1090;&#1103;&#1073;&#1088;&#1100;\03.10.2023\&#1055;&#1088;&#1086;&#1077;&#1082;&#1090;&#1099;%20&#1088;&#1077;&#1096;&#1077;&#1085;&#1080;&#1081;%20&#1085;&#1072;%2003.10.2023\28.%20&#1040;&#1050;&#1042;&#1040;%202024-2026%20&#1042;&#1057;%20&#1042;&#1054;\&#1056;&#1072;&#1089;&#1095;&#1077;&#1090;%20&#1042;&#1054;%202024-2026%20&#1040;&#1082;&#1074;&#1072;%20&#1051;&#1077;&#1089;&#1085;&#1086;&#1081;%20&#1089;%20&#1055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мета расходов"/>
      <sheetName val="Расчет тарифа"/>
      <sheetName val="Сведения ВС и ВО"/>
      <sheetName val="Объекты ВС"/>
      <sheetName val="Показатели ВС"/>
      <sheetName val="Баланс ВС"/>
      <sheetName val="Фин.показ."/>
      <sheetName val="Тех.показ."/>
      <sheetName val="Расчет тарифа методом ЭОЗ"/>
      <sheetName val="Расчет тарифа мет. инд. 3 года"/>
      <sheetName val="Расчет тарифа мет. инд. 4 года"/>
      <sheetName val="Расчет тарифа мет. инд. 5 лет"/>
      <sheetName val="Расчет тарифа мет. инд. 6 лет"/>
      <sheetName val="Расчет тарифа мет. инд. 7 лет"/>
      <sheetName val="Расчет тарифа мет. инд. 8 лет"/>
      <sheetName val="Расчет тарифа мет. инд. 9 лет"/>
      <sheetName val="Расчет тарифа мет. инд. 10 лет"/>
      <sheetName val="ПП в решение"/>
      <sheetName val="КиН дПП"/>
      <sheetName val="ПП в ЭЗ"/>
      <sheetName val="Объем"/>
      <sheetName val="Неподконтрольные расходы"/>
      <sheetName val="Сырье и материалы (2.1)"/>
      <sheetName val="Сырье и материалы (2.1.1)"/>
      <sheetName val="Расходы на энергоресурсы и ХВС"/>
      <sheetName val="ФОТ осн"/>
      <sheetName val="ФОТ цех"/>
      <sheetName val="ФОТ ауп"/>
      <sheetName val="ФОТ рем"/>
      <sheetName val="Амортизация"/>
      <sheetName val="Расходы на тек. и кап. ремонт"/>
      <sheetName val="Источники фин кап. вложений"/>
      <sheetName val="Арендные и лизинговые платежи"/>
      <sheetName val="Аренда ВС и ВО"/>
      <sheetName val="Прочие производственные расходы"/>
      <sheetName val="Цеховые"/>
      <sheetName val="Общеэксплуатационные"/>
      <sheetName val="Налоги и сборы"/>
      <sheetName val="Прибыль"/>
      <sheetName val="et_union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ServiceModule"/>
      <sheetName val="modReestr"/>
      <sheetName val="modProv"/>
      <sheetName val="modHyp"/>
      <sheetName val="modChange"/>
      <sheetName val="modInfo"/>
      <sheetName val="Проверка"/>
    </sheetNames>
    <sheetDataSet>
      <sheetData sheetId="0" refreshError="1"/>
      <sheetData sheetId="1" refreshError="1">
        <row r="8">
          <cell r="F8" t="str">
            <v>Кировская область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AD11" t="str">
            <v>Кировская область</v>
          </cell>
        </row>
        <row r="62">
          <cell r="AD62" t="str">
            <v>Метод индексации</v>
          </cell>
        </row>
      </sheetData>
      <sheetData sheetId="9">
        <row r="86">
          <cell r="AB86"/>
          <cell r="AC86"/>
        </row>
        <row r="87">
          <cell r="X87" t="str">
            <v>1ХВС::1.1</v>
          </cell>
          <cell r="Y87" t="str">
            <v>1ХВС</v>
          </cell>
          <cell r="AB87" t="str">
            <v>Водоснабжение</v>
          </cell>
          <cell r="AC87" t="str">
            <v>Тариф на питьевую воду</v>
          </cell>
        </row>
        <row r="88">
          <cell r="X88" t="str">
            <v>1ХВС::1.1</v>
          </cell>
          <cell r="Y88" t="str">
            <v>1ХВС</v>
          </cell>
          <cell r="AB88"/>
          <cell r="AC88"/>
        </row>
        <row r="89">
          <cell r="X89" t="str">
            <v>1ХВС::1.1</v>
          </cell>
          <cell r="Y89" t="str">
            <v>1ХВС</v>
          </cell>
          <cell r="AB89"/>
          <cell r="AC89"/>
        </row>
        <row r="90">
          <cell r="X90" t="str">
            <v>1ХВС::1.1</v>
          </cell>
          <cell r="Y90" t="str">
            <v>1ХВС</v>
          </cell>
          <cell r="AB90"/>
          <cell r="AC90"/>
        </row>
        <row r="91">
          <cell r="X91" t="str">
            <v>1ХВС::1.1</v>
          </cell>
          <cell r="Y91" t="str">
            <v>1ХВС</v>
          </cell>
          <cell r="AB91"/>
          <cell r="AC91"/>
        </row>
        <row r="92">
          <cell r="X92" t="str">
            <v>1ХВС::1.1</v>
          </cell>
          <cell r="Y92" t="str">
            <v>1ХВС</v>
          </cell>
          <cell r="AB92"/>
          <cell r="AC92"/>
        </row>
        <row r="93">
          <cell r="X93" t="str">
            <v>1ХВС::1.1</v>
          </cell>
          <cell r="Y93" t="str">
            <v>1ХВС</v>
          </cell>
          <cell r="AB93"/>
          <cell r="AC93"/>
        </row>
        <row r="94">
          <cell r="X94" t="str">
            <v>1ХВС::1.1</v>
          </cell>
          <cell r="Y94" t="str">
            <v>1ХВС</v>
          </cell>
          <cell r="AB94"/>
          <cell r="AC94"/>
        </row>
        <row r="95">
          <cell r="X95" t="str">
            <v>1ХВС::1.1</v>
          </cell>
          <cell r="Y95" t="str">
            <v>1ХВС</v>
          </cell>
          <cell r="AB95"/>
          <cell r="AC95"/>
        </row>
        <row r="96">
          <cell r="X96" t="str">
            <v>1ХВС::1.1</v>
          </cell>
          <cell r="Y96" t="str">
            <v>1ХВС</v>
          </cell>
          <cell r="AB96"/>
          <cell r="AC96"/>
        </row>
        <row r="97">
          <cell r="Y97" t="str">
            <v>1ХВС</v>
          </cell>
          <cell r="AB97"/>
          <cell r="AC97"/>
        </row>
        <row r="98">
          <cell r="Y98" t="str">
            <v>1ХВС</v>
          </cell>
          <cell r="AB98"/>
          <cell r="AC98"/>
        </row>
        <row r="99">
          <cell r="AB99"/>
          <cell r="AC99"/>
        </row>
        <row r="100">
          <cell r="AB100"/>
          <cell r="AC100"/>
        </row>
        <row r="102">
          <cell r="X102" t="str">
            <v>Обратить внимание, что при удалении блока может быть ССЫЛКА</v>
          </cell>
          <cell r="Y102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ст предзагрузки"/>
      <sheetName val="Настройка списков"/>
      <sheetName val="Общие настройки"/>
      <sheetName val="Itog_Etalon"/>
      <sheetName val="Itog_Formula"/>
      <sheetName val="fmls_translate_result"/>
      <sheetName val="Список листов"/>
      <sheetName val="Инструкция"/>
      <sheetName val="Титульный"/>
      <sheetName val="Тарифы"/>
      <sheetName val="testPreloadResult"/>
      <sheetName val="Лист1"/>
      <sheetName val="TECHSHEET"/>
      <sheetName val="Лист5"/>
      <sheetName val="Заявление"/>
      <sheetName val="Документы"/>
      <sheetName val="Справочники"/>
      <sheetName val="Индексы"/>
      <sheetName val="Список объектов"/>
      <sheetName val="ПО_нас"/>
      <sheetName val="Реестр потребителей"/>
      <sheetName val="Потери"/>
      <sheetName val="Отпуск воды"/>
      <sheetName val="ФормулыTemp"/>
      <sheetName val="Формулы2"/>
      <sheetName val="Формулы"/>
      <sheetName val="Объемы ВО"/>
      <sheetName val="Баланс ПП"/>
      <sheetName val="Баланс ПП МО"/>
      <sheetName val="Оборудование"/>
      <sheetName val="Сети"/>
      <sheetName val="Объемы по методике"/>
      <sheetName val="Условные метры"/>
      <sheetName val="Показатели"/>
      <sheetName val="ИТОГ"/>
      <sheetName val="Тарифы по периодам"/>
      <sheetName val="Лист2"/>
      <sheetName val="СиМ (детально)"/>
      <sheetName val="Сырье и материалы"/>
      <sheetName val="ЭЭ"/>
      <sheetName val="Оборудование - ЭЭ"/>
      <sheetName val="ТЭ"/>
      <sheetName val="ТН"/>
      <sheetName val="Топливо"/>
      <sheetName val="Оплата услуг ВО"/>
      <sheetName val="Покупка воды"/>
      <sheetName val="Транспортировка"/>
      <sheetName val="Земел. уч."/>
      <sheetName val="Аренда"/>
      <sheetName val="Амортизация"/>
      <sheetName val="Общие показатели"/>
      <sheetName val="Тарифная сетка"/>
      <sheetName val="Коэффициент невыходов"/>
      <sheetName val="Персонал"/>
      <sheetName val="Сбыт"/>
      <sheetName val="Счет 23"/>
      <sheetName val="Счет 25"/>
      <sheetName val="Адм.расходы"/>
      <sheetName val="ФОТ (по ВД)"/>
      <sheetName val="ФОТ"/>
      <sheetName val="Бесхоз"/>
      <sheetName val="Лист4"/>
      <sheetName val="tech"/>
      <sheetName val="Капремонт"/>
      <sheetName val="Текремонт"/>
      <sheetName val="preloadProcs"/>
      <sheetName val="Налоги"/>
      <sheetName val="Прочие прямые"/>
      <sheetName val="Экон. проч"/>
      <sheetName val="Экон. ОР"/>
      <sheetName val="Экон. ЭЭ"/>
      <sheetName val="Общая экономия"/>
      <sheetName val="Плата за негативное возд"/>
      <sheetName val="Корр по факту"/>
      <sheetName val="Корр по периодам"/>
      <sheetName val="ДПР"/>
      <sheetName val="Анализ ФХД"/>
      <sheetName val="План ПП"/>
      <sheetName val="Факт ПП"/>
      <sheetName val="Концессия"/>
      <sheetName val="Амортизация (аналог)"/>
      <sheetName val="Расчет тарифа (аналог)"/>
      <sheetName val="Смета"/>
      <sheetName val="Расчет МЭОР"/>
      <sheetName val="ОР (базовый)"/>
      <sheetName val="ИИКА"/>
      <sheetName val="НР"/>
      <sheetName val="Расчет тарифа(корректировка) МИ"/>
      <sheetName val="ПП исх"/>
      <sheetName val="ПП вход"/>
      <sheetName val="БПр_ВС_ФАС"/>
      <sheetName val="БТр_ВС_ФАС"/>
      <sheetName val="БПр_ВО_ФАС"/>
      <sheetName val="БТр_ВО_ФАС"/>
      <sheetName val="Р_ФАС"/>
      <sheetName val="К_ФАС"/>
      <sheetName val="ТМ1"/>
      <sheetName val="ТМ2"/>
      <sheetName val="ТН ФАС"/>
      <sheetName val="ATTACH_DOC"/>
      <sheetName val="Столбцы"/>
      <sheetName val="Столбцы отображение"/>
      <sheetName val="TECH_VERTICAL"/>
      <sheetName val="REESTR_ORG"/>
      <sheetName val="Check"/>
      <sheetName val="Справочник ВД"/>
      <sheetName val="Списки"/>
      <sheetName val="Новые списки"/>
      <sheetName val="REESTR_AREA"/>
      <sheetName val="LIST_DPR"/>
      <sheetName val="REESTR_OBJ_VS"/>
      <sheetName val="REESTR_OBJ_VO"/>
      <sheetName val="REESTR_TARIFF"/>
      <sheetName val="REESTR_MO"/>
      <sheetName val="SheetInfo"/>
      <sheetName val="Информация"/>
      <sheetName val="Лист3"/>
      <sheetName val="autocheck"/>
      <sheetName val="Черновик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6">
          <cell r="AC86"/>
        </row>
        <row r="87">
          <cell r="X87" t="str">
            <v>1ВО::1.1</v>
          </cell>
          <cell r="Y87" t="str">
            <v>1ВО</v>
          </cell>
          <cell r="AC87" t="str">
            <v>Тариф на транспортировку сточных вод</v>
          </cell>
          <cell r="AF87" t="str">
            <v>Без дифференциации</v>
          </cell>
        </row>
        <row r="88">
          <cell r="Y88" t="str">
            <v>1ВО</v>
          </cell>
          <cell r="AC88"/>
          <cell r="AF88"/>
        </row>
        <row r="89">
          <cell r="Y89" t="str">
            <v>1ВО</v>
          </cell>
          <cell r="AC89"/>
          <cell r="AF89"/>
        </row>
        <row r="90">
          <cell r="AC90"/>
          <cell r="AF90"/>
        </row>
        <row r="91">
          <cell r="AC91"/>
          <cell r="AF91"/>
        </row>
        <row r="93">
          <cell r="Y93" t="str">
            <v>Обратить внимание, что при удалении блока может быть ССЫЛКА</v>
          </cell>
        </row>
      </sheetData>
      <sheetData sheetId="10"/>
      <sheetData sheetId="11"/>
      <sheetData sheetId="12">
        <row r="2">
          <cell r="DG2" t="str">
            <v>Версия организации</v>
          </cell>
        </row>
        <row r="3">
          <cell r="DG3" t="str">
            <v>Версия регулятора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арифа мет. инд. 5 лет"/>
      <sheetName val="Расчет КиН (ХВ питьев.)"/>
      <sheetName val="ПП к решению"/>
      <sheetName val="ПП к ЭЗ"/>
      <sheetName val="КиН из заключения"/>
      <sheetName val="Тарифы и ДПР"/>
    </sheetNames>
    <sheetDataSet>
      <sheetData sheetId="0" refreshError="1">
        <row r="22">
          <cell r="M22">
            <v>0</v>
          </cell>
          <cell r="N22"/>
        </row>
        <row r="27">
          <cell r="N27"/>
        </row>
        <row r="28">
          <cell r="M28"/>
          <cell r="N28"/>
        </row>
        <row r="32">
          <cell r="M32"/>
          <cell r="N32"/>
        </row>
        <row r="33">
          <cell r="M33"/>
          <cell r="N33"/>
        </row>
        <row r="39">
          <cell r="M39"/>
          <cell r="N39"/>
        </row>
        <row r="43">
          <cell r="M43"/>
          <cell r="N43"/>
        </row>
        <row r="49">
          <cell r="M49"/>
          <cell r="N49"/>
        </row>
        <row r="52">
          <cell r="M52"/>
          <cell r="N52"/>
        </row>
        <row r="76">
          <cell r="N76"/>
        </row>
        <row r="174">
          <cell r="N174">
            <v>0</v>
          </cell>
        </row>
      </sheetData>
      <sheetData sheetId="1" refreshError="1">
        <row r="6">
          <cell r="G6">
            <v>0</v>
          </cell>
          <cell r="I6">
            <v>0</v>
          </cell>
        </row>
        <row r="8">
          <cell r="G8">
            <v>0</v>
          </cell>
          <cell r="I8">
            <v>0</v>
          </cell>
        </row>
        <row r="10">
          <cell r="G10">
            <v>0</v>
          </cell>
          <cell r="I10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тарифа мет. инд. 5 лет"/>
      <sheetName val="ПП"/>
      <sheetName val="ПП к решению"/>
      <sheetName val="КиН из заключения"/>
      <sheetName val="Расчет КиН (полный цикл)"/>
      <sheetName val="Тарифы и Д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0">
          <cell r="G30">
            <v>0</v>
          </cell>
        </row>
        <row r="32">
          <cell r="G32">
            <v>0</v>
          </cell>
        </row>
        <row r="34">
          <cell r="G3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tabSelected="1" view="pageBreakPreview" zoomScale="80" zoomScaleNormal="100" zoomScaleSheetLayoutView="80" workbookViewId="0">
      <selection activeCell="I4" sqref="I4"/>
    </sheetView>
  </sheetViews>
  <sheetFormatPr defaultRowHeight="15" outlineLevelCol="1" x14ac:dyDescent="0.25"/>
  <cols>
    <col min="1" max="1" width="8.42578125" style="1" customWidth="1"/>
    <col min="2" max="3" width="10.7109375" style="1" hidden="1" customWidth="1"/>
    <col min="4" max="4" width="8" hidden="1" customWidth="1"/>
    <col min="5" max="5" width="7.42578125" style="1" customWidth="1"/>
    <col min="6" max="6" width="39.85546875" style="1" customWidth="1"/>
    <col min="7" max="7" width="40.42578125" style="1" customWidth="1"/>
    <col min="8" max="8" width="14.140625" style="1" customWidth="1"/>
    <col min="9" max="9" width="11.42578125" style="1" customWidth="1"/>
    <col min="10" max="10" width="10.7109375" style="1" customWidth="1"/>
    <col min="11" max="11" width="11.5703125" style="1" customWidth="1"/>
    <col min="12" max="12" width="11.42578125" style="1" customWidth="1" outlineLevel="1"/>
    <col min="13" max="13" width="9.7109375" style="1" hidden="1" customWidth="1"/>
    <col min="14" max="14" width="28.85546875" style="1" hidden="1" customWidth="1"/>
    <col min="15" max="19" width="0" style="1" hidden="1" customWidth="1"/>
    <col min="20" max="247" width="9.140625" style="1"/>
    <col min="248" max="248" width="8.42578125" style="1" customWidth="1"/>
    <col min="249" max="251" width="0" style="1" hidden="1" customWidth="1"/>
    <col min="252" max="252" width="7.42578125" style="1" customWidth="1"/>
    <col min="253" max="253" width="39.85546875" style="1" customWidth="1"/>
    <col min="254" max="254" width="40.42578125" style="1" customWidth="1"/>
    <col min="255" max="255" width="14.140625" style="1" customWidth="1"/>
    <col min="256" max="256" width="11.42578125" style="1" customWidth="1"/>
    <col min="257" max="257" width="10.7109375" style="1" customWidth="1"/>
    <col min="258" max="258" width="11.5703125" style="1" customWidth="1"/>
    <col min="259" max="259" width="11.42578125" style="1" customWidth="1"/>
    <col min="260" max="260" width="9.7109375" style="1" customWidth="1"/>
    <col min="261" max="261" width="0" style="1" hidden="1" customWidth="1"/>
    <col min="262" max="503" width="9.140625" style="1"/>
    <col min="504" max="504" width="8.42578125" style="1" customWidth="1"/>
    <col min="505" max="507" width="0" style="1" hidden="1" customWidth="1"/>
    <col min="508" max="508" width="7.42578125" style="1" customWidth="1"/>
    <col min="509" max="509" width="39.85546875" style="1" customWidth="1"/>
    <col min="510" max="510" width="40.42578125" style="1" customWidth="1"/>
    <col min="511" max="511" width="14.140625" style="1" customWidth="1"/>
    <col min="512" max="512" width="11.42578125" style="1" customWidth="1"/>
    <col min="513" max="513" width="10.7109375" style="1" customWidth="1"/>
    <col min="514" max="514" width="11.5703125" style="1" customWidth="1"/>
    <col min="515" max="515" width="11.42578125" style="1" customWidth="1"/>
    <col min="516" max="516" width="9.7109375" style="1" customWidth="1"/>
    <col min="517" max="517" width="0" style="1" hidden="1" customWidth="1"/>
    <col min="518" max="759" width="9.140625" style="1"/>
    <col min="760" max="760" width="8.42578125" style="1" customWidth="1"/>
    <col min="761" max="763" width="0" style="1" hidden="1" customWidth="1"/>
    <col min="764" max="764" width="7.42578125" style="1" customWidth="1"/>
    <col min="765" max="765" width="39.85546875" style="1" customWidth="1"/>
    <col min="766" max="766" width="40.42578125" style="1" customWidth="1"/>
    <col min="767" max="767" width="14.140625" style="1" customWidth="1"/>
    <col min="768" max="768" width="11.42578125" style="1" customWidth="1"/>
    <col min="769" max="769" width="10.7109375" style="1" customWidth="1"/>
    <col min="770" max="770" width="11.5703125" style="1" customWidth="1"/>
    <col min="771" max="771" width="11.42578125" style="1" customWidth="1"/>
    <col min="772" max="772" width="9.7109375" style="1" customWidth="1"/>
    <col min="773" max="773" width="0" style="1" hidden="1" customWidth="1"/>
    <col min="774" max="1015" width="9.140625" style="1"/>
    <col min="1016" max="1016" width="8.42578125" style="1" customWidth="1"/>
    <col min="1017" max="1019" width="0" style="1" hidden="1" customWidth="1"/>
    <col min="1020" max="1020" width="7.42578125" style="1" customWidth="1"/>
    <col min="1021" max="1021" width="39.85546875" style="1" customWidth="1"/>
    <col min="1022" max="1022" width="40.42578125" style="1" customWidth="1"/>
    <col min="1023" max="1023" width="14.140625" style="1" customWidth="1"/>
    <col min="1024" max="1024" width="11.42578125" style="1" customWidth="1"/>
    <col min="1025" max="1025" width="10.7109375" style="1" customWidth="1"/>
    <col min="1026" max="1026" width="11.5703125" style="1" customWidth="1"/>
    <col min="1027" max="1027" width="11.42578125" style="1" customWidth="1"/>
    <col min="1028" max="1028" width="9.7109375" style="1" customWidth="1"/>
    <col min="1029" max="1029" width="0" style="1" hidden="1" customWidth="1"/>
    <col min="1030" max="1271" width="9.140625" style="1"/>
    <col min="1272" max="1272" width="8.42578125" style="1" customWidth="1"/>
    <col min="1273" max="1275" width="0" style="1" hidden="1" customWidth="1"/>
    <col min="1276" max="1276" width="7.42578125" style="1" customWidth="1"/>
    <col min="1277" max="1277" width="39.85546875" style="1" customWidth="1"/>
    <col min="1278" max="1278" width="40.42578125" style="1" customWidth="1"/>
    <col min="1279" max="1279" width="14.140625" style="1" customWidth="1"/>
    <col min="1280" max="1280" width="11.42578125" style="1" customWidth="1"/>
    <col min="1281" max="1281" width="10.7109375" style="1" customWidth="1"/>
    <col min="1282" max="1282" width="11.5703125" style="1" customWidth="1"/>
    <col min="1283" max="1283" width="11.42578125" style="1" customWidth="1"/>
    <col min="1284" max="1284" width="9.7109375" style="1" customWidth="1"/>
    <col min="1285" max="1285" width="0" style="1" hidden="1" customWidth="1"/>
    <col min="1286" max="1527" width="9.140625" style="1"/>
    <col min="1528" max="1528" width="8.42578125" style="1" customWidth="1"/>
    <col min="1529" max="1531" width="0" style="1" hidden="1" customWidth="1"/>
    <col min="1532" max="1532" width="7.42578125" style="1" customWidth="1"/>
    <col min="1533" max="1533" width="39.85546875" style="1" customWidth="1"/>
    <col min="1534" max="1534" width="40.42578125" style="1" customWidth="1"/>
    <col min="1535" max="1535" width="14.140625" style="1" customWidth="1"/>
    <col min="1536" max="1536" width="11.42578125" style="1" customWidth="1"/>
    <col min="1537" max="1537" width="10.7109375" style="1" customWidth="1"/>
    <col min="1538" max="1538" width="11.5703125" style="1" customWidth="1"/>
    <col min="1539" max="1539" width="11.42578125" style="1" customWidth="1"/>
    <col min="1540" max="1540" width="9.7109375" style="1" customWidth="1"/>
    <col min="1541" max="1541" width="0" style="1" hidden="1" customWidth="1"/>
    <col min="1542" max="1783" width="9.140625" style="1"/>
    <col min="1784" max="1784" width="8.42578125" style="1" customWidth="1"/>
    <col min="1785" max="1787" width="0" style="1" hidden="1" customWidth="1"/>
    <col min="1788" max="1788" width="7.42578125" style="1" customWidth="1"/>
    <col min="1789" max="1789" width="39.85546875" style="1" customWidth="1"/>
    <col min="1790" max="1790" width="40.42578125" style="1" customWidth="1"/>
    <col min="1791" max="1791" width="14.140625" style="1" customWidth="1"/>
    <col min="1792" max="1792" width="11.42578125" style="1" customWidth="1"/>
    <col min="1793" max="1793" width="10.7109375" style="1" customWidth="1"/>
    <col min="1794" max="1794" width="11.5703125" style="1" customWidth="1"/>
    <col min="1795" max="1795" width="11.42578125" style="1" customWidth="1"/>
    <col min="1796" max="1796" width="9.7109375" style="1" customWidth="1"/>
    <col min="1797" max="1797" width="0" style="1" hidden="1" customWidth="1"/>
    <col min="1798" max="2039" width="9.140625" style="1"/>
    <col min="2040" max="2040" width="8.42578125" style="1" customWidth="1"/>
    <col min="2041" max="2043" width="0" style="1" hidden="1" customWidth="1"/>
    <col min="2044" max="2044" width="7.42578125" style="1" customWidth="1"/>
    <col min="2045" max="2045" width="39.85546875" style="1" customWidth="1"/>
    <col min="2046" max="2046" width="40.42578125" style="1" customWidth="1"/>
    <col min="2047" max="2047" width="14.140625" style="1" customWidth="1"/>
    <col min="2048" max="2048" width="11.42578125" style="1" customWidth="1"/>
    <col min="2049" max="2049" width="10.7109375" style="1" customWidth="1"/>
    <col min="2050" max="2050" width="11.5703125" style="1" customWidth="1"/>
    <col min="2051" max="2051" width="11.42578125" style="1" customWidth="1"/>
    <col min="2052" max="2052" width="9.7109375" style="1" customWidth="1"/>
    <col min="2053" max="2053" width="0" style="1" hidden="1" customWidth="1"/>
    <col min="2054" max="2295" width="9.140625" style="1"/>
    <col min="2296" max="2296" width="8.42578125" style="1" customWidth="1"/>
    <col min="2297" max="2299" width="0" style="1" hidden="1" customWidth="1"/>
    <col min="2300" max="2300" width="7.42578125" style="1" customWidth="1"/>
    <col min="2301" max="2301" width="39.85546875" style="1" customWidth="1"/>
    <col min="2302" max="2302" width="40.42578125" style="1" customWidth="1"/>
    <col min="2303" max="2303" width="14.140625" style="1" customWidth="1"/>
    <col min="2304" max="2304" width="11.42578125" style="1" customWidth="1"/>
    <col min="2305" max="2305" width="10.7109375" style="1" customWidth="1"/>
    <col min="2306" max="2306" width="11.5703125" style="1" customWidth="1"/>
    <col min="2307" max="2307" width="11.42578125" style="1" customWidth="1"/>
    <col min="2308" max="2308" width="9.7109375" style="1" customWidth="1"/>
    <col min="2309" max="2309" width="0" style="1" hidden="1" customWidth="1"/>
    <col min="2310" max="2551" width="9.140625" style="1"/>
    <col min="2552" max="2552" width="8.42578125" style="1" customWidth="1"/>
    <col min="2553" max="2555" width="0" style="1" hidden="1" customWidth="1"/>
    <col min="2556" max="2556" width="7.42578125" style="1" customWidth="1"/>
    <col min="2557" max="2557" width="39.85546875" style="1" customWidth="1"/>
    <col min="2558" max="2558" width="40.42578125" style="1" customWidth="1"/>
    <col min="2559" max="2559" width="14.140625" style="1" customWidth="1"/>
    <col min="2560" max="2560" width="11.42578125" style="1" customWidth="1"/>
    <col min="2561" max="2561" width="10.7109375" style="1" customWidth="1"/>
    <col min="2562" max="2562" width="11.5703125" style="1" customWidth="1"/>
    <col min="2563" max="2563" width="11.42578125" style="1" customWidth="1"/>
    <col min="2564" max="2564" width="9.7109375" style="1" customWidth="1"/>
    <col min="2565" max="2565" width="0" style="1" hidden="1" customWidth="1"/>
    <col min="2566" max="2807" width="9.140625" style="1"/>
    <col min="2808" max="2808" width="8.42578125" style="1" customWidth="1"/>
    <col min="2809" max="2811" width="0" style="1" hidden="1" customWidth="1"/>
    <col min="2812" max="2812" width="7.42578125" style="1" customWidth="1"/>
    <col min="2813" max="2813" width="39.85546875" style="1" customWidth="1"/>
    <col min="2814" max="2814" width="40.42578125" style="1" customWidth="1"/>
    <col min="2815" max="2815" width="14.140625" style="1" customWidth="1"/>
    <col min="2816" max="2816" width="11.42578125" style="1" customWidth="1"/>
    <col min="2817" max="2817" width="10.7109375" style="1" customWidth="1"/>
    <col min="2818" max="2818" width="11.5703125" style="1" customWidth="1"/>
    <col min="2819" max="2819" width="11.42578125" style="1" customWidth="1"/>
    <col min="2820" max="2820" width="9.7109375" style="1" customWidth="1"/>
    <col min="2821" max="2821" width="0" style="1" hidden="1" customWidth="1"/>
    <col min="2822" max="3063" width="9.140625" style="1"/>
    <col min="3064" max="3064" width="8.42578125" style="1" customWidth="1"/>
    <col min="3065" max="3067" width="0" style="1" hidden="1" customWidth="1"/>
    <col min="3068" max="3068" width="7.42578125" style="1" customWidth="1"/>
    <col min="3069" max="3069" width="39.85546875" style="1" customWidth="1"/>
    <col min="3070" max="3070" width="40.42578125" style="1" customWidth="1"/>
    <col min="3071" max="3071" width="14.140625" style="1" customWidth="1"/>
    <col min="3072" max="3072" width="11.42578125" style="1" customWidth="1"/>
    <col min="3073" max="3073" width="10.7109375" style="1" customWidth="1"/>
    <col min="3074" max="3074" width="11.5703125" style="1" customWidth="1"/>
    <col min="3075" max="3075" width="11.42578125" style="1" customWidth="1"/>
    <col min="3076" max="3076" width="9.7109375" style="1" customWidth="1"/>
    <col min="3077" max="3077" width="0" style="1" hidden="1" customWidth="1"/>
    <col min="3078" max="3319" width="9.140625" style="1"/>
    <col min="3320" max="3320" width="8.42578125" style="1" customWidth="1"/>
    <col min="3321" max="3323" width="0" style="1" hidden="1" customWidth="1"/>
    <col min="3324" max="3324" width="7.42578125" style="1" customWidth="1"/>
    <col min="3325" max="3325" width="39.85546875" style="1" customWidth="1"/>
    <col min="3326" max="3326" width="40.42578125" style="1" customWidth="1"/>
    <col min="3327" max="3327" width="14.140625" style="1" customWidth="1"/>
    <col min="3328" max="3328" width="11.42578125" style="1" customWidth="1"/>
    <col min="3329" max="3329" width="10.7109375" style="1" customWidth="1"/>
    <col min="3330" max="3330" width="11.5703125" style="1" customWidth="1"/>
    <col min="3331" max="3331" width="11.42578125" style="1" customWidth="1"/>
    <col min="3332" max="3332" width="9.7109375" style="1" customWidth="1"/>
    <col min="3333" max="3333" width="0" style="1" hidden="1" customWidth="1"/>
    <col min="3334" max="3575" width="9.140625" style="1"/>
    <col min="3576" max="3576" width="8.42578125" style="1" customWidth="1"/>
    <col min="3577" max="3579" width="0" style="1" hidden="1" customWidth="1"/>
    <col min="3580" max="3580" width="7.42578125" style="1" customWidth="1"/>
    <col min="3581" max="3581" width="39.85546875" style="1" customWidth="1"/>
    <col min="3582" max="3582" width="40.42578125" style="1" customWidth="1"/>
    <col min="3583" max="3583" width="14.140625" style="1" customWidth="1"/>
    <col min="3584" max="3584" width="11.42578125" style="1" customWidth="1"/>
    <col min="3585" max="3585" width="10.7109375" style="1" customWidth="1"/>
    <col min="3586" max="3586" width="11.5703125" style="1" customWidth="1"/>
    <col min="3587" max="3587" width="11.42578125" style="1" customWidth="1"/>
    <col min="3588" max="3588" width="9.7109375" style="1" customWidth="1"/>
    <col min="3589" max="3589" width="0" style="1" hidden="1" customWidth="1"/>
    <col min="3590" max="3831" width="9.140625" style="1"/>
    <col min="3832" max="3832" width="8.42578125" style="1" customWidth="1"/>
    <col min="3833" max="3835" width="0" style="1" hidden="1" customWidth="1"/>
    <col min="3836" max="3836" width="7.42578125" style="1" customWidth="1"/>
    <col min="3837" max="3837" width="39.85546875" style="1" customWidth="1"/>
    <col min="3838" max="3838" width="40.42578125" style="1" customWidth="1"/>
    <col min="3839" max="3839" width="14.140625" style="1" customWidth="1"/>
    <col min="3840" max="3840" width="11.42578125" style="1" customWidth="1"/>
    <col min="3841" max="3841" width="10.7109375" style="1" customWidth="1"/>
    <col min="3842" max="3842" width="11.5703125" style="1" customWidth="1"/>
    <col min="3843" max="3843" width="11.42578125" style="1" customWidth="1"/>
    <col min="3844" max="3844" width="9.7109375" style="1" customWidth="1"/>
    <col min="3845" max="3845" width="0" style="1" hidden="1" customWidth="1"/>
    <col min="3846" max="4087" width="9.140625" style="1"/>
    <col min="4088" max="4088" width="8.42578125" style="1" customWidth="1"/>
    <col min="4089" max="4091" width="0" style="1" hidden="1" customWidth="1"/>
    <col min="4092" max="4092" width="7.42578125" style="1" customWidth="1"/>
    <col min="4093" max="4093" width="39.85546875" style="1" customWidth="1"/>
    <col min="4094" max="4094" width="40.42578125" style="1" customWidth="1"/>
    <col min="4095" max="4095" width="14.140625" style="1" customWidth="1"/>
    <col min="4096" max="4096" width="11.42578125" style="1" customWidth="1"/>
    <col min="4097" max="4097" width="10.7109375" style="1" customWidth="1"/>
    <col min="4098" max="4098" width="11.5703125" style="1" customWidth="1"/>
    <col min="4099" max="4099" width="11.42578125" style="1" customWidth="1"/>
    <col min="4100" max="4100" width="9.7109375" style="1" customWidth="1"/>
    <col min="4101" max="4101" width="0" style="1" hidden="1" customWidth="1"/>
    <col min="4102" max="4343" width="9.140625" style="1"/>
    <col min="4344" max="4344" width="8.42578125" style="1" customWidth="1"/>
    <col min="4345" max="4347" width="0" style="1" hidden="1" customWidth="1"/>
    <col min="4348" max="4348" width="7.42578125" style="1" customWidth="1"/>
    <col min="4349" max="4349" width="39.85546875" style="1" customWidth="1"/>
    <col min="4350" max="4350" width="40.42578125" style="1" customWidth="1"/>
    <col min="4351" max="4351" width="14.140625" style="1" customWidth="1"/>
    <col min="4352" max="4352" width="11.42578125" style="1" customWidth="1"/>
    <col min="4353" max="4353" width="10.7109375" style="1" customWidth="1"/>
    <col min="4354" max="4354" width="11.5703125" style="1" customWidth="1"/>
    <col min="4355" max="4355" width="11.42578125" style="1" customWidth="1"/>
    <col min="4356" max="4356" width="9.7109375" style="1" customWidth="1"/>
    <col min="4357" max="4357" width="0" style="1" hidden="1" customWidth="1"/>
    <col min="4358" max="4599" width="9.140625" style="1"/>
    <col min="4600" max="4600" width="8.42578125" style="1" customWidth="1"/>
    <col min="4601" max="4603" width="0" style="1" hidden="1" customWidth="1"/>
    <col min="4604" max="4604" width="7.42578125" style="1" customWidth="1"/>
    <col min="4605" max="4605" width="39.85546875" style="1" customWidth="1"/>
    <col min="4606" max="4606" width="40.42578125" style="1" customWidth="1"/>
    <col min="4607" max="4607" width="14.140625" style="1" customWidth="1"/>
    <col min="4608" max="4608" width="11.42578125" style="1" customWidth="1"/>
    <col min="4609" max="4609" width="10.7109375" style="1" customWidth="1"/>
    <col min="4610" max="4610" width="11.5703125" style="1" customWidth="1"/>
    <col min="4611" max="4611" width="11.42578125" style="1" customWidth="1"/>
    <col min="4612" max="4612" width="9.7109375" style="1" customWidth="1"/>
    <col min="4613" max="4613" width="0" style="1" hidden="1" customWidth="1"/>
    <col min="4614" max="4855" width="9.140625" style="1"/>
    <col min="4856" max="4856" width="8.42578125" style="1" customWidth="1"/>
    <col min="4857" max="4859" width="0" style="1" hidden="1" customWidth="1"/>
    <col min="4860" max="4860" width="7.42578125" style="1" customWidth="1"/>
    <col min="4861" max="4861" width="39.85546875" style="1" customWidth="1"/>
    <col min="4862" max="4862" width="40.42578125" style="1" customWidth="1"/>
    <col min="4863" max="4863" width="14.140625" style="1" customWidth="1"/>
    <col min="4864" max="4864" width="11.42578125" style="1" customWidth="1"/>
    <col min="4865" max="4865" width="10.7109375" style="1" customWidth="1"/>
    <col min="4866" max="4866" width="11.5703125" style="1" customWidth="1"/>
    <col min="4867" max="4867" width="11.42578125" style="1" customWidth="1"/>
    <col min="4868" max="4868" width="9.7109375" style="1" customWidth="1"/>
    <col min="4869" max="4869" width="0" style="1" hidden="1" customWidth="1"/>
    <col min="4870" max="5111" width="9.140625" style="1"/>
    <col min="5112" max="5112" width="8.42578125" style="1" customWidth="1"/>
    <col min="5113" max="5115" width="0" style="1" hidden="1" customWidth="1"/>
    <col min="5116" max="5116" width="7.42578125" style="1" customWidth="1"/>
    <col min="5117" max="5117" width="39.85546875" style="1" customWidth="1"/>
    <col min="5118" max="5118" width="40.42578125" style="1" customWidth="1"/>
    <col min="5119" max="5119" width="14.140625" style="1" customWidth="1"/>
    <col min="5120" max="5120" width="11.42578125" style="1" customWidth="1"/>
    <col min="5121" max="5121" width="10.7109375" style="1" customWidth="1"/>
    <col min="5122" max="5122" width="11.5703125" style="1" customWidth="1"/>
    <col min="5123" max="5123" width="11.42578125" style="1" customWidth="1"/>
    <col min="5124" max="5124" width="9.7109375" style="1" customWidth="1"/>
    <col min="5125" max="5125" width="0" style="1" hidden="1" customWidth="1"/>
    <col min="5126" max="5367" width="9.140625" style="1"/>
    <col min="5368" max="5368" width="8.42578125" style="1" customWidth="1"/>
    <col min="5369" max="5371" width="0" style="1" hidden="1" customWidth="1"/>
    <col min="5372" max="5372" width="7.42578125" style="1" customWidth="1"/>
    <col min="5373" max="5373" width="39.85546875" style="1" customWidth="1"/>
    <col min="5374" max="5374" width="40.42578125" style="1" customWidth="1"/>
    <col min="5375" max="5375" width="14.140625" style="1" customWidth="1"/>
    <col min="5376" max="5376" width="11.42578125" style="1" customWidth="1"/>
    <col min="5377" max="5377" width="10.7109375" style="1" customWidth="1"/>
    <col min="5378" max="5378" width="11.5703125" style="1" customWidth="1"/>
    <col min="5379" max="5379" width="11.42578125" style="1" customWidth="1"/>
    <col min="5380" max="5380" width="9.7109375" style="1" customWidth="1"/>
    <col min="5381" max="5381" width="0" style="1" hidden="1" customWidth="1"/>
    <col min="5382" max="5623" width="9.140625" style="1"/>
    <col min="5624" max="5624" width="8.42578125" style="1" customWidth="1"/>
    <col min="5625" max="5627" width="0" style="1" hidden="1" customWidth="1"/>
    <col min="5628" max="5628" width="7.42578125" style="1" customWidth="1"/>
    <col min="5629" max="5629" width="39.85546875" style="1" customWidth="1"/>
    <col min="5630" max="5630" width="40.42578125" style="1" customWidth="1"/>
    <col min="5631" max="5631" width="14.140625" style="1" customWidth="1"/>
    <col min="5632" max="5632" width="11.42578125" style="1" customWidth="1"/>
    <col min="5633" max="5633" width="10.7109375" style="1" customWidth="1"/>
    <col min="5634" max="5634" width="11.5703125" style="1" customWidth="1"/>
    <col min="5635" max="5635" width="11.42578125" style="1" customWidth="1"/>
    <col min="5636" max="5636" width="9.7109375" style="1" customWidth="1"/>
    <col min="5637" max="5637" width="0" style="1" hidden="1" customWidth="1"/>
    <col min="5638" max="5879" width="9.140625" style="1"/>
    <col min="5880" max="5880" width="8.42578125" style="1" customWidth="1"/>
    <col min="5881" max="5883" width="0" style="1" hidden="1" customWidth="1"/>
    <col min="5884" max="5884" width="7.42578125" style="1" customWidth="1"/>
    <col min="5885" max="5885" width="39.85546875" style="1" customWidth="1"/>
    <col min="5886" max="5886" width="40.42578125" style="1" customWidth="1"/>
    <col min="5887" max="5887" width="14.140625" style="1" customWidth="1"/>
    <col min="5888" max="5888" width="11.42578125" style="1" customWidth="1"/>
    <col min="5889" max="5889" width="10.7109375" style="1" customWidth="1"/>
    <col min="5890" max="5890" width="11.5703125" style="1" customWidth="1"/>
    <col min="5891" max="5891" width="11.42578125" style="1" customWidth="1"/>
    <col min="5892" max="5892" width="9.7109375" style="1" customWidth="1"/>
    <col min="5893" max="5893" width="0" style="1" hidden="1" customWidth="1"/>
    <col min="5894" max="6135" width="9.140625" style="1"/>
    <col min="6136" max="6136" width="8.42578125" style="1" customWidth="1"/>
    <col min="6137" max="6139" width="0" style="1" hidden="1" customWidth="1"/>
    <col min="6140" max="6140" width="7.42578125" style="1" customWidth="1"/>
    <col min="6141" max="6141" width="39.85546875" style="1" customWidth="1"/>
    <col min="6142" max="6142" width="40.42578125" style="1" customWidth="1"/>
    <col min="6143" max="6143" width="14.140625" style="1" customWidth="1"/>
    <col min="6144" max="6144" width="11.42578125" style="1" customWidth="1"/>
    <col min="6145" max="6145" width="10.7109375" style="1" customWidth="1"/>
    <col min="6146" max="6146" width="11.5703125" style="1" customWidth="1"/>
    <col min="6147" max="6147" width="11.42578125" style="1" customWidth="1"/>
    <col min="6148" max="6148" width="9.7109375" style="1" customWidth="1"/>
    <col min="6149" max="6149" width="0" style="1" hidden="1" customWidth="1"/>
    <col min="6150" max="6391" width="9.140625" style="1"/>
    <col min="6392" max="6392" width="8.42578125" style="1" customWidth="1"/>
    <col min="6393" max="6395" width="0" style="1" hidden="1" customWidth="1"/>
    <col min="6396" max="6396" width="7.42578125" style="1" customWidth="1"/>
    <col min="6397" max="6397" width="39.85546875" style="1" customWidth="1"/>
    <col min="6398" max="6398" width="40.42578125" style="1" customWidth="1"/>
    <col min="6399" max="6399" width="14.140625" style="1" customWidth="1"/>
    <col min="6400" max="6400" width="11.42578125" style="1" customWidth="1"/>
    <col min="6401" max="6401" width="10.7109375" style="1" customWidth="1"/>
    <col min="6402" max="6402" width="11.5703125" style="1" customWidth="1"/>
    <col min="6403" max="6403" width="11.42578125" style="1" customWidth="1"/>
    <col min="6404" max="6404" width="9.7109375" style="1" customWidth="1"/>
    <col min="6405" max="6405" width="0" style="1" hidden="1" customWidth="1"/>
    <col min="6406" max="6647" width="9.140625" style="1"/>
    <col min="6648" max="6648" width="8.42578125" style="1" customWidth="1"/>
    <col min="6649" max="6651" width="0" style="1" hidden="1" customWidth="1"/>
    <col min="6652" max="6652" width="7.42578125" style="1" customWidth="1"/>
    <col min="6653" max="6653" width="39.85546875" style="1" customWidth="1"/>
    <col min="6654" max="6654" width="40.42578125" style="1" customWidth="1"/>
    <col min="6655" max="6655" width="14.140625" style="1" customWidth="1"/>
    <col min="6656" max="6656" width="11.42578125" style="1" customWidth="1"/>
    <col min="6657" max="6657" width="10.7109375" style="1" customWidth="1"/>
    <col min="6658" max="6658" width="11.5703125" style="1" customWidth="1"/>
    <col min="6659" max="6659" width="11.42578125" style="1" customWidth="1"/>
    <col min="6660" max="6660" width="9.7109375" style="1" customWidth="1"/>
    <col min="6661" max="6661" width="0" style="1" hidden="1" customWidth="1"/>
    <col min="6662" max="6903" width="9.140625" style="1"/>
    <col min="6904" max="6904" width="8.42578125" style="1" customWidth="1"/>
    <col min="6905" max="6907" width="0" style="1" hidden="1" customWidth="1"/>
    <col min="6908" max="6908" width="7.42578125" style="1" customWidth="1"/>
    <col min="6909" max="6909" width="39.85546875" style="1" customWidth="1"/>
    <col min="6910" max="6910" width="40.42578125" style="1" customWidth="1"/>
    <col min="6911" max="6911" width="14.140625" style="1" customWidth="1"/>
    <col min="6912" max="6912" width="11.42578125" style="1" customWidth="1"/>
    <col min="6913" max="6913" width="10.7109375" style="1" customWidth="1"/>
    <col min="6914" max="6914" width="11.5703125" style="1" customWidth="1"/>
    <col min="6915" max="6915" width="11.42578125" style="1" customWidth="1"/>
    <col min="6916" max="6916" width="9.7109375" style="1" customWidth="1"/>
    <col min="6917" max="6917" width="0" style="1" hidden="1" customWidth="1"/>
    <col min="6918" max="7159" width="9.140625" style="1"/>
    <col min="7160" max="7160" width="8.42578125" style="1" customWidth="1"/>
    <col min="7161" max="7163" width="0" style="1" hidden="1" customWidth="1"/>
    <col min="7164" max="7164" width="7.42578125" style="1" customWidth="1"/>
    <col min="7165" max="7165" width="39.85546875" style="1" customWidth="1"/>
    <col min="7166" max="7166" width="40.42578125" style="1" customWidth="1"/>
    <col min="7167" max="7167" width="14.140625" style="1" customWidth="1"/>
    <col min="7168" max="7168" width="11.42578125" style="1" customWidth="1"/>
    <col min="7169" max="7169" width="10.7109375" style="1" customWidth="1"/>
    <col min="7170" max="7170" width="11.5703125" style="1" customWidth="1"/>
    <col min="7171" max="7171" width="11.42578125" style="1" customWidth="1"/>
    <col min="7172" max="7172" width="9.7109375" style="1" customWidth="1"/>
    <col min="7173" max="7173" width="0" style="1" hidden="1" customWidth="1"/>
    <col min="7174" max="7415" width="9.140625" style="1"/>
    <col min="7416" max="7416" width="8.42578125" style="1" customWidth="1"/>
    <col min="7417" max="7419" width="0" style="1" hidden="1" customWidth="1"/>
    <col min="7420" max="7420" width="7.42578125" style="1" customWidth="1"/>
    <col min="7421" max="7421" width="39.85546875" style="1" customWidth="1"/>
    <col min="7422" max="7422" width="40.42578125" style="1" customWidth="1"/>
    <col min="7423" max="7423" width="14.140625" style="1" customWidth="1"/>
    <col min="7424" max="7424" width="11.42578125" style="1" customWidth="1"/>
    <col min="7425" max="7425" width="10.7109375" style="1" customWidth="1"/>
    <col min="7426" max="7426" width="11.5703125" style="1" customWidth="1"/>
    <col min="7427" max="7427" width="11.42578125" style="1" customWidth="1"/>
    <col min="7428" max="7428" width="9.7109375" style="1" customWidth="1"/>
    <col min="7429" max="7429" width="0" style="1" hidden="1" customWidth="1"/>
    <col min="7430" max="7671" width="9.140625" style="1"/>
    <col min="7672" max="7672" width="8.42578125" style="1" customWidth="1"/>
    <col min="7673" max="7675" width="0" style="1" hidden="1" customWidth="1"/>
    <col min="7676" max="7676" width="7.42578125" style="1" customWidth="1"/>
    <col min="7677" max="7677" width="39.85546875" style="1" customWidth="1"/>
    <col min="7678" max="7678" width="40.42578125" style="1" customWidth="1"/>
    <col min="7679" max="7679" width="14.140625" style="1" customWidth="1"/>
    <col min="7680" max="7680" width="11.42578125" style="1" customWidth="1"/>
    <col min="7681" max="7681" width="10.7109375" style="1" customWidth="1"/>
    <col min="7682" max="7682" width="11.5703125" style="1" customWidth="1"/>
    <col min="7683" max="7683" width="11.42578125" style="1" customWidth="1"/>
    <col min="7684" max="7684" width="9.7109375" style="1" customWidth="1"/>
    <col min="7685" max="7685" width="0" style="1" hidden="1" customWidth="1"/>
    <col min="7686" max="7927" width="9.140625" style="1"/>
    <col min="7928" max="7928" width="8.42578125" style="1" customWidth="1"/>
    <col min="7929" max="7931" width="0" style="1" hidden="1" customWidth="1"/>
    <col min="7932" max="7932" width="7.42578125" style="1" customWidth="1"/>
    <col min="7933" max="7933" width="39.85546875" style="1" customWidth="1"/>
    <col min="7934" max="7934" width="40.42578125" style="1" customWidth="1"/>
    <col min="7935" max="7935" width="14.140625" style="1" customWidth="1"/>
    <col min="7936" max="7936" width="11.42578125" style="1" customWidth="1"/>
    <col min="7937" max="7937" width="10.7109375" style="1" customWidth="1"/>
    <col min="7938" max="7938" width="11.5703125" style="1" customWidth="1"/>
    <col min="7939" max="7939" width="11.42578125" style="1" customWidth="1"/>
    <col min="7940" max="7940" width="9.7109375" style="1" customWidth="1"/>
    <col min="7941" max="7941" width="0" style="1" hidden="1" customWidth="1"/>
    <col min="7942" max="8183" width="9.140625" style="1"/>
    <col min="8184" max="8184" width="8.42578125" style="1" customWidth="1"/>
    <col min="8185" max="8187" width="0" style="1" hidden="1" customWidth="1"/>
    <col min="8188" max="8188" width="7.42578125" style="1" customWidth="1"/>
    <col min="8189" max="8189" width="39.85546875" style="1" customWidth="1"/>
    <col min="8190" max="8190" width="40.42578125" style="1" customWidth="1"/>
    <col min="8191" max="8191" width="14.140625" style="1" customWidth="1"/>
    <col min="8192" max="8192" width="11.42578125" style="1" customWidth="1"/>
    <col min="8193" max="8193" width="10.7109375" style="1" customWidth="1"/>
    <col min="8194" max="8194" width="11.5703125" style="1" customWidth="1"/>
    <col min="8195" max="8195" width="11.42578125" style="1" customWidth="1"/>
    <col min="8196" max="8196" width="9.7109375" style="1" customWidth="1"/>
    <col min="8197" max="8197" width="0" style="1" hidden="1" customWidth="1"/>
    <col min="8198" max="8439" width="9.140625" style="1"/>
    <col min="8440" max="8440" width="8.42578125" style="1" customWidth="1"/>
    <col min="8441" max="8443" width="0" style="1" hidden="1" customWidth="1"/>
    <col min="8444" max="8444" width="7.42578125" style="1" customWidth="1"/>
    <col min="8445" max="8445" width="39.85546875" style="1" customWidth="1"/>
    <col min="8446" max="8446" width="40.42578125" style="1" customWidth="1"/>
    <col min="8447" max="8447" width="14.140625" style="1" customWidth="1"/>
    <col min="8448" max="8448" width="11.42578125" style="1" customWidth="1"/>
    <col min="8449" max="8449" width="10.7109375" style="1" customWidth="1"/>
    <col min="8450" max="8450" width="11.5703125" style="1" customWidth="1"/>
    <col min="8451" max="8451" width="11.42578125" style="1" customWidth="1"/>
    <col min="8452" max="8452" width="9.7109375" style="1" customWidth="1"/>
    <col min="8453" max="8453" width="0" style="1" hidden="1" customWidth="1"/>
    <col min="8454" max="8695" width="9.140625" style="1"/>
    <col min="8696" max="8696" width="8.42578125" style="1" customWidth="1"/>
    <col min="8697" max="8699" width="0" style="1" hidden="1" customWidth="1"/>
    <col min="8700" max="8700" width="7.42578125" style="1" customWidth="1"/>
    <col min="8701" max="8701" width="39.85546875" style="1" customWidth="1"/>
    <col min="8702" max="8702" width="40.42578125" style="1" customWidth="1"/>
    <col min="8703" max="8703" width="14.140625" style="1" customWidth="1"/>
    <col min="8704" max="8704" width="11.42578125" style="1" customWidth="1"/>
    <col min="8705" max="8705" width="10.7109375" style="1" customWidth="1"/>
    <col min="8706" max="8706" width="11.5703125" style="1" customWidth="1"/>
    <col min="8707" max="8707" width="11.42578125" style="1" customWidth="1"/>
    <col min="8708" max="8708" width="9.7109375" style="1" customWidth="1"/>
    <col min="8709" max="8709" width="0" style="1" hidden="1" customWidth="1"/>
    <col min="8710" max="8951" width="9.140625" style="1"/>
    <col min="8952" max="8952" width="8.42578125" style="1" customWidth="1"/>
    <col min="8953" max="8955" width="0" style="1" hidden="1" customWidth="1"/>
    <col min="8956" max="8956" width="7.42578125" style="1" customWidth="1"/>
    <col min="8957" max="8957" width="39.85546875" style="1" customWidth="1"/>
    <col min="8958" max="8958" width="40.42578125" style="1" customWidth="1"/>
    <col min="8959" max="8959" width="14.140625" style="1" customWidth="1"/>
    <col min="8960" max="8960" width="11.42578125" style="1" customWidth="1"/>
    <col min="8961" max="8961" width="10.7109375" style="1" customWidth="1"/>
    <col min="8962" max="8962" width="11.5703125" style="1" customWidth="1"/>
    <col min="8963" max="8963" width="11.42578125" style="1" customWidth="1"/>
    <col min="8964" max="8964" width="9.7109375" style="1" customWidth="1"/>
    <col min="8965" max="8965" width="0" style="1" hidden="1" customWidth="1"/>
    <col min="8966" max="9207" width="9.140625" style="1"/>
    <col min="9208" max="9208" width="8.42578125" style="1" customWidth="1"/>
    <col min="9209" max="9211" width="0" style="1" hidden="1" customWidth="1"/>
    <col min="9212" max="9212" width="7.42578125" style="1" customWidth="1"/>
    <col min="9213" max="9213" width="39.85546875" style="1" customWidth="1"/>
    <col min="9214" max="9214" width="40.42578125" style="1" customWidth="1"/>
    <col min="9215" max="9215" width="14.140625" style="1" customWidth="1"/>
    <col min="9216" max="9216" width="11.42578125" style="1" customWidth="1"/>
    <col min="9217" max="9217" width="10.7109375" style="1" customWidth="1"/>
    <col min="9218" max="9218" width="11.5703125" style="1" customWidth="1"/>
    <col min="9219" max="9219" width="11.42578125" style="1" customWidth="1"/>
    <col min="9220" max="9220" width="9.7109375" style="1" customWidth="1"/>
    <col min="9221" max="9221" width="0" style="1" hidden="1" customWidth="1"/>
    <col min="9222" max="9463" width="9.140625" style="1"/>
    <col min="9464" max="9464" width="8.42578125" style="1" customWidth="1"/>
    <col min="9465" max="9467" width="0" style="1" hidden="1" customWidth="1"/>
    <col min="9468" max="9468" width="7.42578125" style="1" customWidth="1"/>
    <col min="9469" max="9469" width="39.85546875" style="1" customWidth="1"/>
    <col min="9470" max="9470" width="40.42578125" style="1" customWidth="1"/>
    <col min="9471" max="9471" width="14.140625" style="1" customWidth="1"/>
    <col min="9472" max="9472" width="11.42578125" style="1" customWidth="1"/>
    <col min="9473" max="9473" width="10.7109375" style="1" customWidth="1"/>
    <col min="9474" max="9474" width="11.5703125" style="1" customWidth="1"/>
    <col min="9475" max="9475" width="11.42578125" style="1" customWidth="1"/>
    <col min="9476" max="9476" width="9.7109375" style="1" customWidth="1"/>
    <col min="9477" max="9477" width="0" style="1" hidden="1" customWidth="1"/>
    <col min="9478" max="9719" width="9.140625" style="1"/>
    <col min="9720" max="9720" width="8.42578125" style="1" customWidth="1"/>
    <col min="9721" max="9723" width="0" style="1" hidden="1" customWidth="1"/>
    <col min="9724" max="9724" width="7.42578125" style="1" customWidth="1"/>
    <col min="9725" max="9725" width="39.85546875" style="1" customWidth="1"/>
    <col min="9726" max="9726" width="40.42578125" style="1" customWidth="1"/>
    <col min="9727" max="9727" width="14.140625" style="1" customWidth="1"/>
    <col min="9728" max="9728" width="11.42578125" style="1" customWidth="1"/>
    <col min="9729" max="9729" width="10.7109375" style="1" customWidth="1"/>
    <col min="9730" max="9730" width="11.5703125" style="1" customWidth="1"/>
    <col min="9731" max="9731" width="11.42578125" style="1" customWidth="1"/>
    <col min="9732" max="9732" width="9.7109375" style="1" customWidth="1"/>
    <col min="9733" max="9733" width="0" style="1" hidden="1" customWidth="1"/>
    <col min="9734" max="9975" width="9.140625" style="1"/>
    <col min="9976" max="9976" width="8.42578125" style="1" customWidth="1"/>
    <col min="9977" max="9979" width="0" style="1" hidden="1" customWidth="1"/>
    <col min="9980" max="9980" width="7.42578125" style="1" customWidth="1"/>
    <col min="9981" max="9981" width="39.85546875" style="1" customWidth="1"/>
    <col min="9982" max="9982" width="40.42578125" style="1" customWidth="1"/>
    <col min="9983" max="9983" width="14.140625" style="1" customWidth="1"/>
    <col min="9984" max="9984" width="11.42578125" style="1" customWidth="1"/>
    <col min="9985" max="9985" width="10.7109375" style="1" customWidth="1"/>
    <col min="9986" max="9986" width="11.5703125" style="1" customWidth="1"/>
    <col min="9987" max="9987" width="11.42578125" style="1" customWidth="1"/>
    <col min="9988" max="9988" width="9.7109375" style="1" customWidth="1"/>
    <col min="9989" max="9989" width="0" style="1" hidden="1" customWidth="1"/>
    <col min="9990" max="10231" width="9.140625" style="1"/>
    <col min="10232" max="10232" width="8.42578125" style="1" customWidth="1"/>
    <col min="10233" max="10235" width="0" style="1" hidden="1" customWidth="1"/>
    <col min="10236" max="10236" width="7.42578125" style="1" customWidth="1"/>
    <col min="10237" max="10237" width="39.85546875" style="1" customWidth="1"/>
    <col min="10238" max="10238" width="40.42578125" style="1" customWidth="1"/>
    <col min="10239" max="10239" width="14.140625" style="1" customWidth="1"/>
    <col min="10240" max="10240" width="11.42578125" style="1" customWidth="1"/>
    <col min="10241" max="10241" width="10.7109375" style="1" customWidth="1"/>
    <col min="10242" max="10242" width="11.5703125" style="1" customWidth="1"/>
    <col min="10243" max="10243" width="11.42578125" style="1" customWidth="1"/>
    <col min="10244" max="10244" width="9.7109375" style="1" customWidth="1"/>
    <col min="10245" max="10245" width="0" style="1" hidden="1" customWidth="1"/>
    <col min="10246" max="10487" width="9.140625" style="1"/>
    <col min="10488" max="10488" width="8.42578125" style="1" customWidth="1"/>
    <col min="10489" max="10491" width="0" style="1" hidden="1" customWidth="1"/>
    <col min="10492" max="10492" width="7.42578125" style="1" customWidth="1"/>
    <col min="10493" max="10493" width="39.85546875" style="1" customWidth="1"/>
    <col min="10494" max="10494" width="40.42578125" style="1" customWidth="1"/>
    <col min="10495" max="10495" width="14.140625" style="1" customWidth="1"/>
    <col min="10496" max="10496" width="11.42578125" style="1" customWidth="1"/>
    <col min="10497" max="10497" width="10.7109375" style="1" customWidth="1"/>
    <col min="10498" max="10498" width="11.5703125" style="1" customWidth="1"/>
    <col min="10499" max="10499" width="11.42578125" style="1" customWidth="1"/>
    <col min="10500" max="10500" width="9.7109375" style="1" customWidth="1"/>
    <col min="10501" max="10501" width="0" style="1" hidden="1" customWidth="1"/>
    <col min="10502" max="10743" width="9.140625" style="1"/>
    <col min="10744" max="10744" width="8.42578125" style="1" customWidth="1"/>
    <col min="10745" max="10747" width="0" style="1" hidden="1" customWidth="1"/>
    <col min="10748" max="10748" width="7.42578125" style="1" customWidth="1"/>
    <col min="10749" max="10749" width="39.85546875" style="1" customWidth="1"/>
    <col min="10750" max="10750" width="40.42578125" style="1" customWidth="1"/>
    <col min="10751" max="10751" width="14.140625" style="1" customWidth="1"/>
    <col min="10752" max="10752" width="11.42578125" style="1" customWidth="1"/>
    <col min="10753" max="10753" width="10.7109375" style="1" customWidth="1"/>
    <col min="10754" max="10754" width="11.5703125" style="1" customWidth="1"/>
    <col min="10755" max="10755" width="11.42578125" style="1" customWidth="1"/>
    <col min="10756" max="10756" width="9.7109375" style="1" customWidth="1"/>
    <col min="10757" max="10757" width="0" style="1" hidden="1" customWidth="1"/>
    <col min="10758" max="10999" width="9.140625" style="1"/>
    <col min="11000" max="11000" width="8.42578125" style="1" customWidth="1"/>
    <col min="11001" max="11003" width="0" style="1" hidden="1" customWidth="1"/>
    <col min="11004" max="11004" width="7.42578125" style="1" customWidth="1"/>
    <col min="11005" max="11005" width="39.85546875" style="1" customWidth="1"/>
    <col min="11006" max="11006" width="40.42578125" style="1" customWidth="1"/>
    <col min="11007" max="11007" width="14.140625" style="1" customWidth="1"/>
    <col min="11008" max="11008" width="11.42578125" style="1" customWidth="1"/>
    <col min="11009" max="11009" width="10.7109375" style="1" customWidth="1"/>
    <col min="11010" max="11010" width="11.5703125" style="1" customWidth="1"/>
    <col min="11011" max="11011" width="11.42578125" style="1" customWidth="1"/>
    <col min="11012" max="11012" width="9.7109375" style="1" customWidth="1"/>
    <col min="11013" max="11013" width="0" style="1" hidden="1" customWidth="1"/>
    <col min="11014" max="11255" width="9.140625" style="1"/>
    <col min="11256" max="11256" width="8.42578125" style="1" customWidth="1"/>
    <col min="11257" max="11259" width="0" style="1" hidden="1" customWidth="1"/>
    <col min="11260" max="11260" width="7.42578125" style="1" customWidth="1"/>
    <col min="11261" max="11261" width="39.85546875" style="1" customWidth="1"/>
    <col min="11262" max="11262" width="40.42578125" style="1" customWidth="1"/>
    <col min="11263" max="11263" width="14.140625" style="1" customWidth="1"/>
    <col min="11264" max="11264" width="11.42578125" style="1" customWidth="1"/>
    <col min="11265" max="11265" width="10.7109375" style="1" customWidth="1"/>
    <col min="11266" max="11266" width="11.5703125" style="1" customWidth="1"/>
    <col min="11267" max="11267" width="11.42578125" style="1" customWidth="1"/>
    <col min="11268" max="11268" width="9.7109375" style="1" customWidth="1"/>
    <col min="11269" max="11269" width="0" style="1" hidden="1" customWidth="1"/>
    <col min="11270" max="11511" width="9.140625" style="1"/>
    <col min="11512" max="11512" width="8.42578125" style="1" customWidth="1"/>
    <col min="11513" max="11515" width="0" style="1" hidden="1" customWidth="1"/>
    <col min="11516" max="11516" width="7.42578125" style="1" customWidth="1"/>
    <col min="11517" max="11517" width="39.85546875" style="1" customWidth="1"/>
    <col min="11518" max="11518" width="40.42578125" style="1" customWidth="1"/>
    <col min="11519" max="11519" width="14.140625" style="1" customWidth="1"/>
    <col min="11520" max="11520" width="11.42578125" style="1" customWidth="1"/>
    <col min="11521" max="11521" width="10.7109375" style="1" customWidth="1"/>
    <col min="11522" max="11522" width="11.5703125" style="1" customWidth="1"/>
    <col min="11523" max="11523" width="11.42578125" style="1" customWidth="1"/>
    <col min="11524" max="11524" width="9.7109375" style="1" customWidth="1"/>
    <col min="11525" max="11525" width="0" style="1" hidden="1" customWidth="1"/>
    <col min="11526" max="11767" width="9.140625" style="1"/>
    <col min="11768" max="11768" width="8.42578125" style="1" customWidth="1"/>
    <col min="11769" max="11771" width="0" style="1" hidden="1" customWidth="1"/>
    <col min="11772" max="11772" width="7.42578125" style="1" customWidth="1"/>
    <col min="11773" max="11773" width="39.85546875" style="1" customWidth="1"/>
    <col min="11774" max="11774" width="40.42578125" style="1" customWidth="1"/>
    <col min="11775" max="11775" width="14.140625" style="1" customWidth="1"/>
    <col min="11776" max="11776" width="11.42578125" style="1" customWidth="1"/>
    <col min="11777" max="11777" width="10.7109375" style="1" customWidth="1"/>
    <col min="11778" max="11778" width="11.5703125" style="1" customWidth="1"/>
    <col min="11779" max="11779" width="11.42578125" style="1" customWidth="1"/>
    <col min="11780" max="11780" width="9.7109375" style="1" customWidth="1"/>
    <col min="11781" max="11781" width="0" style="1" hidden="1" customWidth="1"/>
    <col min="11782" max="12023" width="9.140625" style="1"/>
    <col min="12024" max="12024" width="8.42578125" style="1" customWidth="1"/>
    <col min="12025" max="12027" width="0" style="1" hidden="1" customWidth="1"/>
    <col min="12028" max="12028" width="7.42578125" style="1" customWidth="1"/>
    <col min="12029" max="12029" width="39.85546875" style="1" customWidth="1"/>
    <col min="12030" max="12030" width="40.42578125" style="1" customWidth="1"/>
    <col min="12031" max="12031" width="14.140625" style="1" customWidth="1"/>
    <col min="12032" max="12032" width="11.42578125" style="1" customWidth="1"/>
    <col min="12033" max="12033" width="10.7109375" style="1" customWidth="1"/>
    <col min="12034" max="12034" width="11.5703125" style="1" customWidth="1"/>
    <col min="12035" max="12035" width="11.42578125" style="1" customWidth="1"/>
    <col min="12036" max="12036" width="9.7109375" style="1" customWidth="1"/>
    <col min="12037" max="12037" width="0" style="1" hidden="1" customWidth="1"/>
    <col min="12038" max="12279" width="9.140625" style="1"/>
    <col min="12280" max="12280" width="8.42578125" style="1" customWidth="1"/>
    <col min="12281" max="12283" width="0" style="1" hidden="1" customWidth="1"/>
    <col min="12284" max="12284" width="7.42578125" style="1" customWidth="1"/>
    <col min="12285" max="12285" width="39.85546875" style="1" customWidth="1"/>
    <col min="12286" max="12286" width="40.42578125" style="1" customWidth="1"/>
    <col min="12287" max="12287" width="14.140625" style="1" customWidth="1"/>
    <col min="12288" max="12288" width="11.42578125" style="1" customWidth="1"/>
    <col min="12289" max="12289" width="10.7109375" style="1" customWidth="1"/>
    <col min="12290" max="12290" width="11.5703125" style="1" customWidth="1"/>
    <col min="12291" max="12291" width="11.42578125" style="1" customWidth="1"/>
    <col min="12292" max="12292" width="9.7109375" style="1" customWidth="1"/>
    <col min="12293" max="12293" width="0" style="1" hidden="1" customWidth="1"/>
    <col min="12294" max="12535" width="9.140625" style="1"/>
    <col min="12536" max="12536" width="8.42578125" style="1" customWidth="1"/>
    <col min="12537" max="12539" width="0" style="1" hidden="1" customWidth="1"/>
    <col min="12540" max="12540" width="7.42578125" style="1" customWidth="1"/>
    <col min="12541" max="12541" width="39.85546875" style="1" customWidth="1"/>
    <col min="12542" max="12542" width="40.42578125" style="1" customWidth="1"/>
    <col min="12543" max="12543" width="14.140625" style="1" customWidth="1"/>
    <col min="12544" max="12544" width="11.42578125" style="1" customWidth="1"/>
    <col min="12545" max="12545" width="10.7109375" style="1" customWidth="1"/>
    <col min="12546" max="12546" width="11.5703125" style="1" customWidth="1"/>
    <col min="12547" max="12547" width="11.42578125" style="1" customWidth="1"/>
    <col min="12548" max="12548" width="9.7109375" style="1" customWidth="1"/>
    <col min="12549" max="12549" width="0" style="1" hidden="1" customWidth="1"/>
    <col min="12550" max="12791" width="9.140625" style="1"/>
    <col min="12792" max="12792" width="8.42578125" style="1" customWidth="1"/>
    <col min="12793" max="12795" width="0" style="1" hidden="1" customWidth="1"/>
    <col min="12796" max="12796" width="7.42578125" style="1" customWidth="1"/>
    <col min="12797" max="12797" width="39.85546875" style="1" customWidth="1"/>
    <col min="12798" max="12798" width="40.42578125" style="1" customWidth="1"/>
    <col min="12799" max="12799" width="14.140625" style="1" customWidth="1"/>
    <col min="12800" max="12800" width="11.42578125" style="1" customWidth="1"/>
    <col min="12801" max="12801" width="10.7109375" style="1" customWidth="1"/>
    <col min="12802" max="12802" width="11.5703125" style="1" customWidth="1"/>
    <col min="12803" max="12803" width="11.42578125" style="1" customWidth="1"/>
    <col min="12804" max="12804" width="9.7109375" style="1" customWidth="1"/>
    <col min="12805" max="12805" width="0" style="1" hidden="1" customWidth="1"/>
    <col min="12806" max="13047" width="9.140625" style="1"/>
    <col min="13048" max="13048" width="8.42578125" style="1" customWidth="1"/>
    <col min="13049" max="13051" width="0" style="1" hidden="1" customWidth="1"/>
    <col min="13052" max="13052" width="7.42578125" style="1" customWidth="1"/>
    <col min="13053" max="13053" width="39.85546875" style="1" customWidth="1"/>
    <col min="13054" max="13054" width="40.42578125" style="1" customWidth="1"/>
    <col min="13055" max="13055" width="14.140625" style="1" customWidth="1"/>
    <col min="13056" max="13056" width="11.42578125" style="1" customWidth="1"/>
    <col min="13057" max="13057" width="10.7109375" style="1" customWidth="1"/>
    <col min="13058" max="13058" width="11.5703125" style="1" customWidth="1"/>
    <col min="13059" max="13059" width="11.42578125" style="1" customWidth="1"/>
    <col min="13060" max="13060" width="9.7109375" style="1" customWidth="1"/>
    <col min="13061" max="13061" width="0" style="1" hidden="1" customWidth="1"/>
    <col min="13062" max="13303" width="9.140625" style="1"/>
    <col min="13304" max="13304" width="8.42578125" style="1" customWidth="1"/>
    <col min="13305" max="13307" width="0" style="1" hidden="1" customWidth="1"/>
    <col min="13308" max="13308" width="7.42578125" style="1" customWidth="1"/>
    <col min="13309" max="13309" width="39.85546875" style="1" customWidth="1"/>
    <col min="13310" max="13310" width="40.42578125" style="1" customWidth="1"/>
    <col min="13311" max="13311" width="14.140625" style="1" customWidth="1"/>
    <col min="13312" max="13312" width="11.42578125" style="1" customWidth="1"/>
    <col min="13313" max="13313" width="10.7109375" style="1" customWidth="1"/>
    <col min="13314" max="13314" width="11.5703125" style="1" customWidth="1"/>
    <col min="13315" max="13315" width="11.42578125" style="1" customWidth="1"/>
    <col min="13316" max="13316" width="9.7109375" style="1" customWidth="1"/>
    <col min="13317" max="13317" width="0" style="1" hidden="1" customWidth="1"/>
    <col min="13318" max="13559" width="9.140625" style="1"/>
    <col min="13560" max="13560" width="8.42578125" style="1" customWidth="1"/>
    <col min="13561" max="13563" width="0" style="1" hidden="1" customWidth="1"/>
    <col min="13564" max="13564" width="7.42578125" style="1" customWidth="1"/>
    <col min="13565" max="13565" width="39.85546875" style="1" customWidth="1"/>
    <col min="13566" max="13566" width="40.42578125" style="1" customWidth="1"/>
    <col min="13567" max="13567" width="14.140625" style="1" customWidth="1"/>
    <col min="13568" max="13568" width="11.42578125" style="1" customWidth="1"/>
    <col min="13569" max="13569" width="10.7109375" style="1" customWidth="1"/>
    <col min="13570" max="13570" width="11.5703125" style="1" customWidth="1"/>
    <col min="13571" max="13571" width="11.42578125" style="1" customWidth="1"/>
    <col min="13572" max="13572" width="9.7109375" style="1" customWidth="1"/>
    <col min="13573" max="13573" width="0" style="1" hidden="1" customWidth="1"/>
    <col min="13574" max="13815" width="9.140625" style="1"/>
    <col min="13816" max="13816" width="8.42578125" style="1" customWidth="1"/>
    <col min="13817" max="13819" width="0" style="1" hidden="1" customWidth="1"/>
    <col min="13820" max="13820" width="7.42578125" style="1" customWidth="1"/>
    <col min="13821" max="13821" width="39.85546875" style="1" customWidth="1"/>
    <col min="13822" max="13822" width="40.42578125" style="1" customWidth="1"/>
    <col min="13823" max="13823" width="14.140625" style="1" customWidth="1"/>
    <col min="13824" max="13824" width="11.42578125" style="1" customWidth="1"/>
    <col min="13825" max="13825" width="10.7109375" style="1" customWidth="1"/>
    <col min="13826" max="13826" width="11.5703125" style="1" customWidth="1"/>
    <col min="13827" max="13827" width="11.42578125" style="1" customWidth="1"/>
    <col min="13828" max="13828" width="9.7109375" style="1" customWidth="1"/>
    <col min="13829" max="13829" width="0" style="1" hidden="1" customWidth="1"/>
    <col min="13830" max="14071" width="9.140625" style="1"/>
    <col min="14072" max="14072" width="8.42578125" style="1" customWidth="1"/>
    <col min="14073" max="14075" width="0" style="1" hidden="1" customWidth="1"/>
    <col min="14076" max="14076" width="7.42578125" style="1" customWidth="1"/>
    <col min="14077" max="14077" width="39.85546875" style="1" customWidth="1"/>
    <col min="14078" max="14078" width="40.42578125" style="1" customWidth="1"/>
    <col min="14079" max="14079" width="14.140625" style="1" customWidth="1"/>
    <col min="14080" max="14080" width="11.42578125" style="1" customWidth="1"/>
    <col min="14081" max="14081" width="10.7109375" style="1" customWidth="1"/>
    <col min="14082" max="14082" width="11.5703125" style="1" customWidth="1"/>
    <col min="14083" max="14083" width="11.42578125" style="1" customWidth="1"/>
    <col min="14084" max="14084" width="9.7109375" style="1" customWidth="1"/>
    <col min="14085" max="14085" width="0" style="1" hidden="1" customWidth="1"/>
    <col min="14086" max="14327" width="9.140625" style="1"/>
    <col min="14328" max="14328" width="8.42578125" style="1" customWidth="1"/>
    <col min="14329" max="14331" width="0" style="1" hidden="1" customWidth="1"/>
    <col min="14332" max="14332" width="7.42578125" style="1" customWidth="1"/>
    <col min="14333" max="14333" width="39.85546875" style="1" customWidth="1"/>
    <col min="14334" max="14334" width="40.42578125" style="1" customWidth="1"/>
    <col min="14335" max="14335" width="14.140625" style="1" customWidth="1"/>
    <col min="14336" max="14336" width="11.42578125" style="1" customWidth="1"/>
    <col min="14337" max="14337" width="10.7109375" style="1" customWidth="1"/>
    <col min="14338" max="14338" width="11.5703125" style="1" customWidth="1"/>
    <col min="14339" max="14339" width="11.42578125" style="1" customWidth="1"/>
    <col min="14340" max="14340" width="9.7109375" style="1" customWidth="1"/>
    <col min="14341" max="14341" width="0" style="1" hidden="1" customWidth="1"/>
    <col min="14342" max="14583" width="9.140625" style="1"/>
    <col min="14584" max="14584" width="8.42578125" style="1" customWidth="1"/>
    <col min="14585" max="14587" width="0" style="1" hidden="1" customWidth="1"/>
    <col min="14588" max="14588" width="7.42578125" style="1" customWidth="1"/>
    <col min="14589" max="14589" width="39.85546875" style="1" customWidth="1"/>
    <col min="14590" max="14590" width="40.42578125" style="1" customWidth="1"/>
    <col min="14591" max="14591" width="14.140625" style="1" customWidth="1"/>
    <col min="14592" max="14592" width="11.42578125" style="1" customWidth="1"/>
    <col min="14593" max="14593" width="10.7109375" style="1" customWidth="1"/>
    <col min="14594" max="14594" width="11.5703125" style="1" customWidth="1"/>
    <col min="14595" max="14595" width="11.42578125" style="1" customWidth="1"/>
    <col min="14596" max="14596" width="9.7109375" style="1" customWidth="1"/>
    <col min="14597" max="14597" width="0" style="1" hidden="1" customWidth="1"/>
    <col min="14598" max="14839" width="9.140625" style="1"/>
    <col min="14840" max="14840" width="8.42578125" style="1" customWidth="1"/>
    <col min="14841" max="14843" width="0" style="1" hidden="1" customWidth="1"/>
    <col min="14844" max="14844" width="7.42578125" style="1" customWidth="1"/>
    <col min="14845" max="14845" width="39.85546875" style="1" customWidth="1"/>
    <col min="14846" max="14846" width="40.42578125" style="1" customWidth="1"/>
    <col min="14847" max="14847" width="14.140625" style="1" customWidth="1"/>
    <col min="14848" max="14848" width="11.42578125" style="1" customWidth="1"/>
    <col min="14849" max="14849" width="10.7109375" style="1" customWidth="1"/>
    <col min="14850" max="14850" width="11.5703125" style="1" customWidth="1"/>
    <col min="14851" max="14851" width="11.42578125" style="1" customWidth="1"/>
    <col min="14852" max="14852" width="9.7109375" style="1" customWidth="1"/>
    <col min="14853" max="14853" width="0" style="1" hidden="1" customWidth="1"/>
    <col min="14854" max="15095" width="9.140625" style="1"/>
    <col min="15096" max="15096" width="8.42578125" style="1" customWidth="1"/>
    <col min="15097" max="15099" width="0" style="1" hidden="1" customWidth="1"/>
    <col min="15100" max="15100" width="7.42578125" style="1" customWidth="1"/>
    <col min="15101" max="15101" width="39.85546875" style="1" customWidth="1"/>
    <col min="15102" max="15102" width="40.42578125" style="1" customWidth="1"/>
    <col min="15103" max="15103" width="14.140625" style="1" customWidth="1"/>
    <col min="15104" max="15104" width="11.42578125" style="1" customWidth="1"/>
    <col min="15105" max="15105" width="10.7109375" style="1" customWidth="1"/>
    <col min="15106" max="15106" width="11.5703125" style="1" customWidth="1"/>
    <col min="15107" max="15107" width="11.42578125" style="1" customWidth="1"/>
    <col min="15108" max="15108" width="9.7109375" style="1" customWidth="1"/>
    <col min="15109" max="15109" width="0" style="1" hidden="1" customWidth="1"/>
    <col min="15110" max="15351" width="9.140625" style="1"/>
    <col min="15352" max="15352" width="8.42578125" style="1" customWidth="1"/>
    <col min="15353" max="15355" width="0" style="1" hidden="1" customWidth="1"/>
    <col min="15356" max="15356" width="7.42578125" style="1" customWidth="1"/>
    <col min="15357" max="15357" width="39.85546875" style="1" customWidth="1"/>
    <col min="15358" max="15358" width="40.42578125" style="1" customWidth="1"/>
    <col min="15359" max="15359" width="14.140625" style="1" customWidth="1"/>
    <col min="15360" max="15360" width="11.42578125" style="1" customWidth="1"/>
    <col min="15361" max="15361" width="10.7109375" style="1" customWidth="1"/>
    <col min="15362" max="15362" width="11.5703125" style="1" customWidth="1"/>
    <col min="15363" max="15363" width="11.42578125" style="1" customWidth="1"/>
    <col min="15364" max="15364" width="9.7109375" style="1" customWidth="1"/>
    <col min="15365" max="15365" width="0" style="1" hidden="1" customWidth="1"/>
    <col min="15366" max="15607" width="9.140625" style="1"/>
    <col min="15608" max="15608" width="8.42578125" style="1" customWidth="1"/>
    <col min="15609" max="15611" width="0" style="1" hidden="1" customWidth="1"/>
    <col min="15612" max="15612" width="7.42578125" style="1" customWidth="1"/>
    <col min="15613" max="15613" width="39.85546875" style="1" customWidth="1"/>
    <col min="15614" max="15614" width="40.42578125" style="1" customWidth="1"/>
    <col min="15615" max="15615" width="14.140625" style="1" customWidth="1"/>
    <col min="15616" max="15616" width="11.42578125" style="1" customWidth="1"/>
    <col min="15617" max="15617" width="10.7109375" style="1" customWidth="1"/>
    <col min="15618" max="15618" width="11.5703125" style="1" customWidth="1"/>
    <col min="15619" max="15619" width="11.42578125" style="1" customWidth="1"/>
    <col min="15620" max="15620" width="9.7109375" style="1" customWidth="1"/>
    <col min="15621" max="15621" width="0" style="1" hidden="1" customWidth="1"/>
    <col min="15622" max="15863" width="9.140625" style="1"/>
    <col min="15864" max="15864" width="8.42578125" style="1" customWidth="1"/>
    <col min="15865" max="15867" width="0" style="1" hidden="1" customWidth="1"/>
    <col min="15868" max="15868" width="7.42578125" style="1" customWidth="1"/>
    <col min="15869" max="15869" width="39.85546875" style="1" customWidth="1"/>
    <col min="15870" max="15870" width="40.42578125" style="1" customWidth="1"/>
    <col min="15871" max="15871" width="14.140625" style="1" customWidth="1"/>
    <col min="15872" max="15872" width="11.42578125" style="1" customWidth="1"/>
    <col min="15873" max="15873" width="10.7109375" style="1" customWidth="1"/>
    <col min="15874" max="15874" width="11.5703125" style="1" customWidth="1"/>
    <col min="15875" max="15875" width="11.42578125" style="1" customWidth="1"/>
    <col min="15876" max="15876" width="9.7109375" style="1" customWidth="1"/>
    <col min="15877" max="15877" width="0" style="1" hidden="1" customWidth="1"/>
    <col min="15878" max="16119" width="9.140625" style="1"/>
    <col min="16120" max="16120" width="8.42578125" style="1" customWidth="1"/>
    <col min="16121" max="16123" width="0" style="1" hidden="1" customWidth="1"/>
    <col min="16124" max="16124" width="7.42578125" style="1" customWidth="1"/>
    <col min="16125" max="16125" width="39.85546875" style="1" customWidth="1"/>
    <col min="16126" max="16126" width="40.42578125" style="1" customWidth="1"/>
    <col min="16127" max="16127" width="14.140625" style="1" customWidth="1"/>
    <col min="16128" max="16128" width="11.42578125" style="1" customWidth="1"/>
    <col min="16129" max="16129" width="10.7109375" style="1" customWidth="1"/>
    <col min="16130" max="16130" width="11.5703125" style="1" customWidth="1"/>
    <col min="16131" max="16131" width="11.42578125" style="1" customWidth="1"/>
    <col min="16132" max="16132" width="9.7109375" style="1" customWidth="1"/>
    <col min="16133" max="16133" width="0" style="1" hidden="1" customWidth="1"/>
    <col min="16134" max="16384" width="9.140625" style="1"/>
  </cols>
  <sheetData>
    <row r="1" spans="2:13" ht="24.75" customHeight="1" x14ac:dyDescent="0.25">
      <c r="I1" s="126" t="s">
        <v>0</v>
      </c>
      <c r="J1" s="126"/>
      <c r="K1" s="126"/>
      <c r="L1" s="3"/>
    </row>
    <row r="2" spans="2:13" ht="20.25" x14ac:dyDescent="0.25">
      <c r="I2" s="126" t="s">
        <v>1</v>
      </c>
      <c r="J2" s="126"/>
      <c r="K2" s="126"/>
      <c r="L2" s="2"/>
    </row>
    <row r="3" spans="2:13" ht="28.5" customHeight="1" x14ac:dyDescent="0.25">
      <c r="I3" s="126" t="s">
        <v>2</v>
      </c>
      <c r="J3" s="126"/>
      <c r="K3" s="126"/>
      <c r="L3" s="2"/>
    </row>
    <row r="4" spans="2:13" ht="21.75" customHeight="1" x14ac:dyDescent="0.25">
      <c r="I4" s="126" t="s">
        <v>140</v>
      </c>
      <c r="J4" s="126"/>
      <c r="K4" s="126"/>
      <c r="M4" s="4"/>
    </row>
    <row r="5" spans="2:13" ht="11.25" customHeight="1" x14ac:dyDescent="0.25">
      <c r="K5" s="4"/>
      <c r="L5" s="5"/>
      <c r="M5" s="4"/>
    </row>
    <row r="6" spans="2:13" ht="18" customHeight="1" x14ac:dyDescent="0.25"/>
    <row r="7" spans="2:13" ht="69.75" customHeight="1" thickBot="1" x14ac:dyDescent="0.3">
      <c r="E7" s="228" t="s">
        <v>138</v>
      </c>
      <c r="F7" s="228"/>
      <c r="G7" s="228"/>
      <c r="H7" s="228"/>
      <c r="I7" s="228"/>
      <c r="J7" s="228"/>
      <c r="K7" s="228"/>
      <c r="L7" s="228"/>
    </row>
    <row r="8" spans="2:13" ht="18" customHeight="1" x14ac:dyDescent="0.25">
      <c r="E8" s="229" t="s">
        <v>3</v>
      </c>
      <c r="F8" s="230"/>
      <c r="G8" s="230"/>
      <c r="H8" s="230"/>
      <c r="I8" s="230"/>
      <c r="J8" s="230"/>
      <c r="K8" s="230"/>
      <c r="L8" s="231"/>
    </row>
    <row r="9" spans="2:13" x14ac:dyDescent="0.25">
      <c r="E9" s="217" t="s">
        <v>4</v>
      </c>
      <c r="F9" s="218"/>
      <c r="G9" s="232" t="s">
        <v>139</v>
      </c>
      <c r="H9" s="219"/>
      <c r="I9" s="219"/>
      <c r="J9" s="219"/>
      <c r="K9" s="219"/>
      <c r="L9" s="220"/>
    </row>
    <row r="10" spans="2:13" x14ac:dyDescent="0.25">
      <c r="E10" s="221" t="s">
        <v>5</v>
      </c>
      <c r="F10" s="222"/>
      <c r="G10" s="232" t="s">
        <v>79</v>
      </c>
      <c r="H10" s="219"/>
      <c r="I10" s="219"/>
      <c r="J10" s="219"/>
      <c r="K10" s="219"/>
      <c r="L10" s="220"/>
    </row>
    <row r="11" spans="2:13" x14ac:dyDescent="0.25">
      <c r="E11" s="217" t="s">
        <v>6</v>
      </c>
      <c r="F11" s="218"/>
      <c r="G11" s="219" t="s">
        <v>7</v>
      </c>
      <c r="H11" s="219"/>
      <c r="I11" s="219"/>
      <c r="J11" s="219"/>
      <c r="K11" s="219"/>
      <c r="L11" s="220"/>
    </row>
    <row r="12" spans="2:13" x14ac:dyDescent="0.25">
      <c r="E12" s="221" t="s">
        <v>5</v>
      </c>
      <c r="F12" s="222"/>
      <c r="G12" s="219" t="s">
        <v>8</v>
      </c>
      <c r="H12" s="219"/>
      <c r="I12" s="219"/>
      <c r="J12" s="219"/>
      <c r="K12" s="219"/>
      <c r="L12" s="220"/>
    </row>
    <row r="13" spans="2:13" x14ac:dyDescent="0.25">
      <c r="E13" s="217" t="s">
        <v>9</v>
      </c>
      <c r="F13" s="223"/>
      <c r="G13" s="224" t="s">
        <v>133</v>
      </c>
      <c r="H13" s="224"/>
      <c r="I13" s="224"/>
      <c r="J13" s="224"/>
      <c r="K13" s="224"/>
      <c r="L13" s="225"/>
    </row>
    <row r="14" spans="2:13" ht="34.5" customHeight="1" x14ac:dyDescent="0.25">
      <c r="B14" s="6" t="b">
        <f>REGULATION_METHODS&lt;&gt;"Метод сравнения аналогов"</f>
        <v>1</v>
      </c>
      <c r="E14" s="143" t="s">
        <v>81</v>
      </c>
      <c r="F14" s="144"/>
      <c r="G14" s="144"/>
      <c r="H14" s="144"/>
      <c r="I14" s="144"/>
      <c r="J14" s="144"/>
      <c r="K14" s="144"/>
      <c r="L14" s="145"/>
    </row>
    <row r="15" spans="2:13" ht="10.5" customHeight="1" x14ac:dyDescent="0.25">
      <c r="B15" s="6" t="e">
        <f>#REF!</f>
        <v>#REF!</v>
      </c>
      <c r="E15" s="137" t="s">
        <v>10</v>
      </c>
      <c r="F15" s="192" t="s">
        <v>11</v>
      </c>
      <c r="G15" s="193"/>
      <c r="H15" s="226" t="s">
        <v>12</v>
      </c>
      <c r="I15" s="181" t="s">
        <v>13</v>
      </c>
      <c r="J15" s="181"/>
      <c r="K15" s="181"/>
      <c r="L15" s="182"/>
    </row>
    <row r="16" spans="2:13" ht="10.5" customHeight="1" x14ac:dyDescent="0.25">
      <c r="B16" s="6" t="b">
        <f>B14</f>
        <v>1</v>
      </c>
      <c r="E16" s="137"/>
      <c r="F16" s="194"/>
      <c r="G16" s="195"/>
      <c r="H16" s="227"/>
      <c r="I16" s="130" t="s">
        <v>14</v>
      </c>
      <c r="J16" s="130" t="s">
        <v>15</v>
      </c>
      <c r="K16" s="129" t="s">
        <v>16</v>
      </c>
      <c r="L16" s="9" t="s">
        <v>131</v>
      </c>
    </row>
    <row r="17" spans="1:12" ht="23.25" customHeight="1" x14ac:dyDescent="0.25">
      <c r="B17" s="6" t="e">
        <f>#REF!</f>
        <v>#REF!</v>
      </c>
      <c r="E17" s="131">
        <v>1</v>
      </c>
      <c r="F17" s="171" t="s">
        <v>17</v>
      </c>
      <c r="G17" s="171"/>
      <c r="H17" s="132" t="s">
        <v>18</v>
      </c>
      <c r="I17" s="114">
        <v>7213.7250018160021</v>
      </c>
      <c r="J17" s="133">
        <v>8541.2944355124073</v>
      </c>
      <c r="K17" s="133">
        <v>8819.4843952770443</v>
      </c>
      <c r="L17" s="134">
        <v>9080.5411333772463</v>
      </c>
    </row>
    <row r="18" spans="1:12" ht="21" customHeight="1" x14ac:dyDescent="0.25">
      <c r="B18" s="6" t="e">
        <f>#REF!</f>
        <v>#REF!</v>
      </c>
      <c r="E18" s="131" t="s">
        <v>19</v>
      </c>
      <c r="F18" s="171" t="s">
        <v>20</v>
      </c>
      <c r="G18" s="172"/>
      <c r="H18" s="132" t="s">
        <v>18</v>
      </c>
      <c r="I18" s="133">
        <v>448.74290000000002</v>
      </c>
      <c r="J18" s="133">
        <v>470.02228831800005</v>
      </c>
      <c r="K18" s="133">
        <v>485.33091424851727</v>
      </c>
      <c r="L18" s="134">
        <v>499.69670931027338</v>
      </c>
    </row>
    <row r="19" spans="1:12" x14ac:dyDescent="0.25">
      <c r="B19" s="6" t="b">
        <v>1</v>
      </c>
      <c r="E19" s="199" t="s">
        <v>21</v>
      </c>
      <c r="F19" s="200"/>
      <c r="G19" s="200"/>
      <c r="H19" s="200"/>
      <c r="I19" s="200"/>
      <c r="J19" s="200"/>
      <c r="K19" s="200"/>
      <c r="L19" s="201"/>
    </row>
    <row r="20" spans="1:12" x14ac:dyDescent="0.25">
      <c r="A20" s="6"/>
      <c r="B20" s="6" t="e">
        <f>#REF!</f>
        <v>#REF!</v>
      </c>
      <c r="C20" s="6" t="e">
        <f t="array" ref="C20">INDEX([2]Тарифы!$Y$86:$Y$108,MATCH(#REF!,[2]Тарифы!$X$86:$X$108,0))</f>
        <v>#REF!</v>
      </c>
      <c r="E20" s="137" t="s">
        <v>10</v>
      </c>
      <c r="F20" s="213" t="s">
        <v>22</v>
      </c>
      <c r="G20" s="214"/>
      <c r="H20" s="138" t="s">
        <v>12</v>
      </c>
      <c r="I20" s="181" t="s">
        <v>13</v>
      </c>
      <c r="J20" s="181"/>
      <c r="K20" s="181"/>
      <c r="L20" s="182"/>
    </row>
    <row r="21" spans="1:12" x14ac:dyDescent="0.25">
      <c r="B21" s="6" t="e">
        <f>B20</f>
        <v>#REF!</v>
      </c>
      <c r="E21" s="137"/>
      <c r="F21" s="215"/>
      <c r="G21" s="216"/>
      <c r="H21" s="138"/>
      <c r="I21" s="130" t="s">
        <v>14</v>
      </c>
      <c r="J21" s="130" t="s">
        <v>15</v>
      </c>
      <c r="K21" s="129" t="s">
        <v>16</v>
      </c>
      <c r="L21" s="9" t="s">
        <v>131</v>
      </c>
    </row>
    <row r="22" spans="1:12" ht="12.75" customHeight="1" x14ac:dyDescent="0.25">
      <c r="B22" s="6" t="e">
        <f t="array" ref="B22">AND(#REF!,INDEX([2]Тарифы!$AC$86:$AC$108,MATCH($C20,[2]Тарифы!$Y$86:$Y$108,0))&lt;&gt;"Тариф на транспортировку воды")</f>
        <v>#REF!</v>
      </c>
      <c r="E22" s="128">
        <v>1</v>
      </c>
      <c r="F22" s="171" t="s">
        <v>23</v>
      </c>
      <c r="G22" s="172"/>
      <c r="H22" s="14" t="s">
        <v>24</v>
      </c>
      <c r="I22" s="12">
        <v>145.21700000000001</v>
      </c>
      <c r="J22" s="12">
        <v>145.21700000000001</v>
      </c>
      <c r="K22" s="12">
        <v>145.21700000000001</v>
      </c>
      <c r="L22" s="13">
        <v>145.21700000000001</v>
      </c>
    </row>
    <row r="23" spans="1:12" ht="12" customHeight="1" x14ac:dyDescent="0.25">
      <c r="B23" s="6" t="e">
        <f>#REF!</f>
        <v>#REF!</v>
      </c>
      <c r="E23" s="128">
        <f>COUNT(E20:E22)+1</f>
        <v>2</v>
      </c>
      <c r="F23" s="171" t="s">
        <v>25</v>
      </c>
      <c r="G23" s="172"/>
      <c r="H23" s="14" t="s">
        <v>24</v>
      </c>
      <c r="I23" s="12">
        <v>29.98</v>
      </c>
      <c r="J23" s="12">
        <v>29.98</v>
      </c>
      <c r="K23" s="12">
        <v>29.98</v>
      </c>
      <c r="L23" s="13">
        <v>29.98</v>
      </c>
    </row>
    <row r="24" spans="1:12" ht="12" customHeight="1" x14ac:dyDescent="0.25">
      <c r="B24" s="6" t="e">
        <f>#REF!</f>
        <v>#REF!</v>
      </c>
      <c r="E24" s="128">
        <f>COUNT(E20:E23)+1</f>
        <v>3</v>
      </c>
      <c r="F24" s="171" t="s">
        <v>26</v>
      </c>
      <c r="G24" s="172"/>
      <c r="H24" s="14" t="s">
        <v>24</v>
      </c>
      <c r="I24" s="12">
        <v>101.68</v>
      </c>
      <c r="J24" s="12">
        <v>101.68</v>
      </c>
      <c r="K24" s="12">
        <v>101.68</v>
      </c>
      <c r="L24" s="13">
        <v>101.68</v>
      </c>
    </row>
    <row r="25" spans="1:12" ht="11.25" customHeight="1" x14ac:dyDescent="0.25">
      <c r="B25" s="6" t="e">
        <f>AND(#REF!,REGULATION_METHODS&lt;&gt;"Метод сравнения аналогов")</f>
        <v>#REF!</v>
      </c>
      <c r="E25" s="15" t="s">
        <v>27</v>
      </c>
      <c r="F25" s="211" t="s">
        <v>28</v>
      </c>
      <c r="G25" s="212"/>
      <c r="H25" s="14" t="s">
        <v>24</v>
      </c>
      <c r="I25" s="12">
        <v>84.68</v>
      </c>
      <c r="J25" s="12">
        <v>84.68</v>
      </c>
      <c r="K25" s="12">
        <v>84.68</v>
      </c>
      <c r="L25" s="13">
        <v>84.68</v>
      </c>
    </row>
    <row r="26" spans="1:12" ht="11.25" customHeight="1" x14ac:dyDescent="0.25">
      <c r="B26" s="6" t="e">
        <f>B25</f>
        <v>#REF!</v>
      </c>
      <c r="E26" s="15" t="s">
        <v>29</v>
      </c>
      <c r="F26" s="211" t="s">
        <v>30</v>
      </c>
      <c r="G26" s="212"/>
      <c r="H26" s="14" t="s">
        <v>24</v>
      </c>
      <c r="I26" s="12">
        <v>3.7</v>
      </c>
      <c r="J26" s="12">
        <v>3.7</v>
      </c>
      <c r="K26" s="12">
        <v>3.7</v>
      </c>
      <c r="L26" s="13">
        <v>3.7</v>
      </c>
    </row>
    <row r="27" spans="1:12" ht="11.25" customHeight="1" x14ac:dyDescent="0.25">
      <c r="B27" s="6"/>
      <c r="E27" s="15" t="s">
        <v>31</v>
      </c>
      <c r="F27" s="211" t="s">
        <v>126</v>
      </c>
      <c r="G27" s="212"/>
      <c r="H27" s="14" t="s">
        <v>24</v>
      </c>
      <c r="I27" s="12">
        <v>13.3</v>
      </c>
      <c r="J27" s="12">
        <v>13.3</v>
      </c>
      <c r="K27" s="12">
        <v>13.3</v>
      </c>
      <c r="L27" s="13">
        <v>13.3</v>
      </c>
    </row>
    <row r="28" spans="1:12" ht="12" customHeight="1" x14ac:dyDescent="0.25">
      <c r="B28" s="6" t="e">
        <f>B26</f>
        <v>#REF!</v>
      </c>
      <c r="E28" s="15" t="s">
        <v>127</v>
      </c>
      <c r="F28" s="211" t="s">
        <v>128</v>
      </c>
      <c r="G28" s="212"/>
      <c r="H28" s="14" t="s">
        <v>24</v>
      </c>
      <c r="I28" s="12">
        <v>0</v>
      </c>
      <c r="J28" s="12">
        <v>0</v>
      </c>
      <c r="K28" s="12">
        <v>0</v>
      </c>
      <c r="L28" s="13">
        <v>0</v>
      </c>
    </row>
    <row r="29" spans="1:12" ht="6" customHeight="1" x14ac:dyDescent="0.25">
      <c r="B29" s="6"/>
      <c r="E29" s="16"/>
      <c r="F29" s="17"/>
      <c r="G29" s="18"/>
      <c r="H29" s="19"/>
      <c r="I29" s="20"/>
      <c r="J29" s="20"/>
      <c r="K29" s="20"/>
      <c r="L29" s="21"/>
    </row>
    <row r="30" spans="1:12" ht="9" customHeight="1" x14ac:dyDescent="0.25">
      <c r="E30" s="199" t="s">
        <v>32</v>
      </c>
      <c r="F30" s="200"/>
      <c r="G30" s="200"/>
      <c r="H30" s="200"/>
      <c r="I30" s="200"/>
      <c r="J30" s="200"/>
      <c r="K30" s="200"/>
      <c r="L30" s="201"/>
    </row>
    <row r="31" spans="1:12" ht="12" customHeight="1" x14ac:dyDescent="0.25">
      <c r="E31" s="202" t="s">
        <v>10</v>
      </c>
      <c r="F31" s="192" t="s">
        <v>33</v>
      </c>
      <c r="G31" s="193"/>
      <c r="H31" s="138" t="s">
        <v>12</v>
      </c>
      <c r="I31" s="181" t="s">
        <v>13</v>
      </c>
      <c r="J31" s="181"/>
      <c r="K31" s="181"/>
      <c r="L31" s="182"/>
    </row>
    <row r="32" spans="1:12" x14ac:dyDescent="0.25">
      <c r="E32" s="202"/>
      <c r="F32" s="194"/>
      <c r="G32" s="195"/>
      <c r="H32" s="138"/>
      <c r="I32" s="130" t="s">
        <v>14</v>
      </c>
      <c r="J32" s="130" t="s">
        <v>34</v>
      </c>
      <c r="K32" s="129" t="s">
        <v>35</v>
      </c>
      <c r="L32" s="9" t="s">
        <v>132</v>
      </c>
    </row>
    <row r="33" spans="1:12" ht="12.75" customHeight="1" x14ac:dyDescent="0.25">
      <c r="E33" s="131" t="s">
        <v>36</v>
      </c>
      <c r="F33" s="171" t="s">
        <v>37</v>
      </c>
      <c r="G33" s="171"/>
      <c r="H33" s="132" t="s">
        <v>18</v>
      </c>
      <c r="I33" s="22">
        <v>13144.458145744476</v>
      </c>
      <c r="J33" s="22">
        <v>13828.807443530879</v>
      </c>
      <c r="K33" s="22">
        <v>14357.149612277159</v>
      </c>
      <c r="L33" s="23">
        <v>14860.454147697104</v>
      </c>
    </row>
    <row r="34" spans="1:12" ht="12.75" customHeight="1" x14ac:dyDescent="0.25">
      <c r="E34" s="131" t="s">
        <v>38</v>
      </c>
      <c r="F34" s="203" t="s">
        <v>39</v>
      </c>
      <c r="G34" s="203"/>
      <c r="H34" s="132" t="s">
        <v>18</v>
      </c>
      <c r="I34" s="22">
        <v>12164.726705744477</v>
      </c>
      <c r="J34" s="22">
        <v>12741.578046130879</v>
      </c>
      <c r="K34" s="22">
        <v>13156.57124309336</v>
      </c>
      <c r="L34" s="23">
        <v>13546.005751888926</v>
      </c>
    </row>
    <row r="35" spans="1:12" ht="12" customHeight="1" x14ac:dyDescent="0.25">
      <c r="E35" s="131" t="s">
        <v>40</v>
      </c>
      <c r="F35" s="203" t="s">
        <v>41</v>
      </c>
      <c r="G35" s="203"/>
      <c r="H35" s="132" t="s">
        <v>18</v>
      </c>
      <c r="I35" s="22">
        <v>909.99819999999988</v>
      </c>
      <c r="J35" s="22">
        <v>1007.3680073999999</v>
      </c>
      <c r="K35" s="22">
        <v>1109.0696066838</v>
      </c>
      <c r="L35" s="23">
        <v>1209.5451549331774</v>
      </c>
    </row>
    <row r="36" spans="1:12" ht="20.25" customHeight="1" thickBot="1" x14ac:dyDescent="0.3">
      <c r="E36" s="204" t="s">
        <v>42</v>
      </c>
      <c r="F36" s="205"/>
      <c r="G36" s="205"/>
      <c r="H36" s="205"/>
      <c r="I36" s="205"/>
      <c r="J36" s="205"/>
      <c r="K36" s="205"/>
      <c r="L36" s="206"/>
    </row>
    <row r="37" spans="1:12" ht="20.25" customHeight="1" x14ac:dyDescent="0.25">
      <c r="E37" s="127"/>
      <c r="F37" s="127"/>
      <c r="G37" s="127"/>
      <c r="H37" s="127"/>
      <c r="I37" s="127"/>
      <c r="J37" s="127"/>
      <c r="K37" s="127"/>
      <c r="L37" s="127"/>
    </row>
    <row r="38" spans="1:12" ht="23.25" customHeight="1" thickBot="1" x14ac:dyDescent="0.3">
      <c r="E38" s="207" t="s">
        <v>19</v>
      </c>
      <c r="F38" s="207"/>
      <c r="G38" s="207"/>
      <c r="H38" s="207"/>
      <c r="I38" s="207"/>
      <c r="J38" s="207"/>
      <c r="K38" s="207"/>
      <c r="L38" s="207"/>
    </row>
    <row r="39" spans="1:12" ht="15" customHeight="1" x14ac:dyDescent="0.25">
      <c r="E39" s="208" t="s">
        <v>43</v>
      </c>
      <c r="F39" s="209"/>
      <c r="G39" s="209"/>
      <c r="H39" s="209"/>
      <c r="I39" s="209"/>
      <c r="J39" s="209"/>
      <c r="K39" s="209"/>
      <c r="L39" s="210"/>
    </row>
    <row r="40" spans="1:12" ht="12" customHeight="1" x14ac:dyDescent="0.25">
      <c r="E40" s="10" t="s">
        <v>10</v>
      </c>
      <c r="F40" s="181" t="s">
        <v>44</v>
      </c>
      <c r="G40" s="181"/>
      <c r="H40" s="181"/>
      <c r="I40" s="196" t="s">
        <v>45</v>
      </c>
      <c r="J40" s="197"/>
      <c r="K40" s="197"/>
      <c r="L40" s="198"/>
    </row>
    <row r="41" spans="1:12" ht="24" customHeight="1" x14ac:dyDescent="0.25">
      <c r="E41" s="10" t="s">
        <v>36</v>
      </c>
      <c r="F41" s="171" t="str">
        <f>F17</f>
        <v>Текущий и капитальный ремонт и обслуживание объектов централизованной системы водоснабжения за счет тарифных источников</v>
      </c>
      <c r="G41" s="171"/>
      <c r="H41" s="171"/>
      <c r="I41" s="183"/>
      <c r="J41" s="184"/>
      <c r="K41" s="184"/>
      <c r="L41" s="185"/>
    </row>
    <row r="42" spans="1:12" ht="27" customHeight="1" x14ac:dyDescent="0.25">
      <c r="E42" s="24">
        <v>2</v>
      </c>
      <c r="F42" s="171" t="str">
        <f>F18</f>
        <v>Мероприятия, направленные на улучшение качества воды, мероприятий 
по энергосбережению и повышению энергетической эффективности</v>
      </c>
      <c r="G42" s="171"/>
      <c r="H42" s="171"/>
      <c r="I42" s="186"/>
      <c r="J42" s="187"/>
      <c r="K42" s="187"/>
      <c r="L42" s="188"/>
    </row>
    <row r="43" spans="1:12" ht="56.25" customHeight="1" x14ac:dyDescent="0.25">
      <c r="E43" s="189" t="s">
        <v>46</v>
      </c>
      <c r="F43" s="190"/>
      <c r="G43" s="190"/>
      <c r="H43" s="190"/>
      <c r="I43" s="190"/>
      <c r="J43" s="190"/>
      <c r="K43" s="190"/>
      <c r="L43" s="191"/>
    </row>
    <row r="44" spans="1:12" x14ac:dyDescent="0.25">
      <c r="E44" s="137" t="s">
        <v>10</v>
      </c>
      <c r="F44" s="192" t="s">
        <v>33</v>
      </c>
      <c r="G44" s="193"/>
      <c r="H44" s="138" t="s">
        <v>12</v>
      </c>
      <c r="I44" s="181" t="s">
        <v>13</v>
      </c>
      <c r="J44" s="181"/>
      <c r="K44" s="181"/>
      <c r="L44" s="182"/>
    </row>
    <row r="45" spans="1:12" x14ac:dyDescent="0.25">
      <c r="E45" s="137"/>
      <c r="F45" s="194"/>
      <c r="G45" s="195"/>
      <c r="H45" s="138"/>
      <c r="I45" s="7" t="s">
        <v>14</v>
      </c>
      <c r="J45" s="7" t="s">
        <v>15</v>
      </c>
      <c r="K45" s="8" t="s">
        <v>16</v>
      </c>
      <c r="L45" s="9" t="s">
        <v>131</v>
      </c>
    </row>
    <row r="46" spans="1:12" ht="15.75" customHeight="1" x14ac:dyDescent="0.25">
      <c r="A46" s="6"/>
      <c r="B46" s="6" t="e">
        <f>OR(B47,B48)</f>
        <v>#REF!</v>
      </c>
      <c r="C46" s="6" t="e">
        <f t="array" ref="C46">INDEX([2]Тарифы!$AB$86:$AB$108,MATCH(#REF!,[2]Тарифы!$Y$86:$Y$108,0))</f>
        <v>#REF!</v>
      </c>
      <c r="E46" s="25">
        <v>1</v>
      </c>
      <c r="F46" s="164" t="s">
        <v>47</v>
      </c>
      <c r="G46" s="165"/>
      <c r="H46" s="165"/>
      <c r="I46" s="165"/>
      <c r="J46" s="165"/>
      <c r="K46" s="165"/>
      <c r="L46" s="26"/>
    </row>
    <row r="47" spans="1:12" ht="15.75" customHeight="1" x14ac:dyDescent="0.25">
      <c r="A47" s="6"/>
      <c r="B47" s="6" t="e">
        <f>AND($C46="Водоснабжение",$C47&lt;&gt;"Тариф на транспортировку воды",$C47&lt;&gt;"Тариф на техническую воду")</f>
        <v>#REF!</v>
      </c>
      <c r="C47" s="6" t="e">
        <f t="array" ref="C47">INDEX([2]Тарифы!$AC$86:$AC$108,MATCH(#REF!,[2]Тарифы!$Y$86:$Y$108,0))</f>
        <v>#REF!</v>
      </c>
      <c r="E47" s="27" t="s">
        <v>38</v>
      </c>
      <c r="F47" s="174" t="s">
        <v>48</v>
      </c>
      <c r="G47" s="176"/>
      <c r="H47" s="28" t="s">
        <v>49</v>
      </c>
      <c r="I47" s="29">
        <v>25</v>
      </c>
      <c r="J47" s="29">
        <v>25</v>
      </c>
      <c r="K47" s="29">
        <v>25</v>
      </c>
      <c r="L47" s="29">
        <v>25</v>
      </c>
    </row>
    <row r="48" spans="1:12" ht="15.75" customHeight="1" x14ac:dyDescent="0.25">
      <c r="B48" s="6" t="e">
        <f>AND($C46="Водоснабжение",OR(region_name&lt;&gt;"Ленинградская область",$C47&lt;&gt;"Тариф на транспортировку воды"),$C47&lt;&gt;"Тариф на техническую воду")</f>
        <v>#REF!</v>
      </c>
      <c r="E48" s="31" t="s">
        <v>40</v>
      </c>
      <c r="F48" s="174" t="s">
        <v>50</v>
      </c>
      <c r="G48" s="176"/>
      <c r="H48" s="32" t="s">
        <v>49</v>
      </c>
      <c r="I48" s="29">
        <v>25</v>
      </c>
      <c r="J48" s="29">
        <v>25</v>
      </c>
      <c r="K48" s="29">
        <v>25</v>
      </c>
      <c r="L48" s="29">
        <v>25</v>
      </c>
    </row>
    <row r="49" spans="1:12" ht="15.75" customHeight="1" x14ac:dyDescent="0.25">
      <c r="B49" s="6" t="e">
        <f>B50</f>
        <v>#REF!</v>
      </c>
      <c r="E49" s="31">
        <v>2</v>
      </c>
      <c r="F49" s="164" t="s">
        <v>51</v>
      </c>
      <c r="G49" s="165"/>
      <c r="H49" s="165"/>
      <c r="I49" s="165"/>
      <c r="J49" s="165"/>
      <c r="K49" s="165"/>
      <c r="L49" s="26"/>
    </row>
    <row r="50" spans="1:12" ht="15.75" customHeight="1" x14ac:dyDescent="0.25">
      <c r="B50" s="6" t="e">
        <f>$C46="Водоснабжение"</f>
        <v>#REF!</v>
      </c>
      <c r="E50" s="31" t="s">
        <v>52</v>
      </c>
      <c r="F50" s="174" t="s">
        <v>53</v>
      </c>
      <c r="G50" s="176"/>
      <c r="H50" s="32" t="s">
        <v>54</v>
      </c>
      <c r="I50" s="29">
        <v>0.25</v>
      </c>
      <c r="J50" s="29">
        <v>0.25</v>
      </c>
      <c r="K50" s="29">
        <v>0.25</v>
      </c>
      <c r="L50" s="30">
        <v>0.25</v>
      </c>
    </row>
    <row r="51" spans="1:12" ht="15.75" customHeight="1" x14ac:dyDescent="0.25">
      <c r="B51" s="6" t="e">
        <f>OR(B52,#REF!)</f>
        <v>#REF!</v>
      </c>
      <c r="E51" s="31">
        <v>3</v>
      </c>
      <c r="F51" s="164" t="s">
        <v>55</v>
      </c>
      <c r="G51" s="165"/>
      <c r="H51" s="165"/>
      <c r="I51" s="165"/>
      <c r="J51" s="165"/>
      <c r="K51" s="165"/>
      <c r="L51" s="26"/>
    </row>
    <row r="52" spans="1:12" ht="15.75" customHeight="1" x14ac:dyDescent="0.25">
      <c r="B52" s="6" t="e">
        <f>$C46="Водоснабжение"</f>
        <v>#REF!</v>
      </c>
      <c r="E52" s="31" t="s">
        <v>27</v>
      </c>
      <c r="F52" s="174" t="s">
        <v>56</v>
      </c>
      <c r="G52" s="176"/>
      <c r="H52" s="32" t="s">
        <v>49</v>
      </c>
      <c r="I52" s="29">
        <v>0</v>
      </c>
      <c r="J52" s="29">
        <v>0</v>
      </c>
      <c r="K52" s="29">
        <v>0</v>
      </c>
      <c r="L52" s="30">
        <v>0</v>
      </c>
    </row>
    <row r="53" spans="1:12" ht="15.75" customHeight="1" x14ac:dyDescent="0.25">
      <c r="B53" s="6" t="e">
        <f>#REF!="Водоотведение"</f>
        <v>#REF!</v>
      </c>
      <c r="E53" s="33" t="s">
        <v>29</v>
      </c>
      <c r="F53" s="174" t="s">
        <v>57</v>
      </c>
      <c r="G53" s="176"/>
      <c r="H53" s="32" t="s">
        <v>58</v>
      </c>
      <c r="I53" s="29">
        <v>0.74</v>
      </c>
      <c r="J53" s="29">
        <v>0.74</v>
      </c>
      <c r="K53" s="29">
        <v>0.74</v>
      </c>
      <c r="L53" s="29">
        <v>0.74</v>
      </c>
    </row>
    <row r="54" spans="1:12" ht="15.75" hidden="1" customHeight="1" x14ac:dyDescent="0.25">
      <c r="B54" s="6"/>
      <c r="E54" s="34"/>
      <c r="F54" s="35"/>
      <c r="G54" s="36"/>
      <c r="H54" s="37"/>
      <c r="I54" s="38"/>
      <c r="J54" s="38"/>
      <c r="K54" s="38"/>
      <c r="L54" s="39"/>
    </row>
    <row r="55" spans="1:12" ht="43.5" customHeight="1" x14ac:dyDescent="0.25">
      <c r="B55" s="6" t="b">
        <v>1</v>
      </c>
      <c r="E55" s="177" t="s">
        <v>59</v>
      </c>
      <c r="F55" s="178"/>
      <c r="G55" s="178"/>
      <c r="H55" s="178"/>
      <c r="I55" s="178"/>
      <c r="J55" s="178"/>
      <c r="K55" s="178"/>
      <c r="L55" s="179"/>
    </row>
    <row r="56" spans="1:12" x14ac:dyDescent="0.25">
      <c r="B56" s="6" t="b">
        <v>1</v>
      </c>
      <c r="E56" s="180" t="s">
        <v>10</v>
      </c>
      <c r="F56" s="138" t="s">
        <v>33</v>
      </c>
      <c r="G56" s="138"/>
      <c r="H56" s="138"/>
      <c r="I56" s="181" t="s">
        <v>13</v>
      </c>
      <c r="J56" s="181"/>
      <c r="K56" s="181"/>
      <c r="L56" s="182"/>
    </row>
    <row r="57" spans="1:12" x14ac:dyDescent="0.25">
      <c r="B57" s="6" t="b">
        <v>1</v>
      </c>
      <c r="E57" s="180"/>
      <c r="F57" s="138"/>
      <c r="G57" s="138"/>
      <c r="H57" s="138"/>
      <c r="I57" s="7" t="s">
        <v>14</v>
      </c>
      <c r="J57" s="7" t="s">
        <v>15</v>
      </c>
      <c r="K57" s="8" t="s">
        <v>16</v>
      </c>
      <c r="L57" s="9" t="s">
        <v>131</v>
      </c>
    </row>
    <row r="58" spans="1:12" ht="13.5" customHeight="1" x14ac:dyDescent="0.25">
      <c r="A58" s="6"/>
      <c r="B58" s="6" t="e">
        <f>B46</f>
        <v>#REF!</v>
      </c>
      <c r="C58" s="6" t="e">
        <f t="array" ref="C58">INDEX([2]Тарифы!$AB$86:$AB$108,MATCH($C59,[2]Тарифы!$Y$86:$Y$108,0))</f>
        <v>#REF!</v>
      </c>
      <c r="E58" s="25">
        <f>E46</f>
        <v>1</v>
      </c>
      <c r="F58" s="164" t="s">
        <v>47</v>
      </c>
      <c r="G58" s="165"/>
      <c r="H58" s="165"/>
      <c r="I58" s="165"/>
      <c r="J58" s="165"/>
      <c r="K58" s="166"/>
      <c r="L58" s="40"/>
    </row>
    <row r="59" spans="1:12" ht="13.5" customHeight="1" x14ac:dyDescent="0.25">
      <c r="A59" s="6"/>
      <c r="B59" s="6" t="e">
        <f>B47</f>
        <v>#REF!</v>
      </c>
      <c r="C59" s="6" t="e">
        <f t="array" ref="C59">INDEX([2]Тарифы!$Y$86:$Y$108,MATCH(#REF!,[2]Тарифы!$X$86:$X$108,0))</f>
        <v>#REF!</v>
      </c>
      <c r="E59" s="27" t="str">
        <f>E47</f>
        <v>1.1</v>
      </c>
      <c r="F59" s="167" t="str">
        <f>F47</f>
        <v>подпункт "а" пункта 9 приказа Минстроя России от 04.04.2014 № 162/пр</v>
      </c>
      <c r="G59" s="168"/>
      <c r="H59" s="32" t="s">
        <v>49</v>
      </c>
      <c r="I59" s="12">
        <f>I47</f>
        <v>25</v>
      </c>
      <c r="J59" s="12">
        <f>J47</f>
        <v>25</v>
      </c>
      <c r="K59" s="12">
        <f>K47</f>
        <v>25</v>
      </c>
      <c r="L59" s="13">
        <f>L47</f>
        <v>25</v>
      </c>
    </row>
    <row r="60" spans="1:12" ht="13.5" customHeight="1" x14ac:dyDescent="0.25">
      <c r="B60" s="6" t="e">
        <f>B59</f>
        <v>#REF!</v>
      </c>
      <c r="E60" s="31"/>
      <c r="F60" s="169" t="s">
        <v>60</v>
      </c>
      <c r="G60" s="169"/>
      <c r="H60" s="41"/>
      <c r="I60" s="12" t="s">
        <v>61</v>
      </c>
      <c r="J60" s="12">
        <f>IF(I59=0,0,(J59-I59)/I59*100)</f>
        <v>0</v>
      </c>
      <c r="K60" s="12">
        <f>IF(J59=0,0,(K59-J59)/J59*100)</f>
        <v>0</v>
      </c>
      <c r="L60" s="13">
        <f>IF(K59=0,0,(L59-K59)/K59*100)</f>
        <v>0</v>
      </c>
    </row>
    <row r="61" spans="1:12" ht="13.5" customHeight="1" x14ac:dyDescent="0.25">
      <c r="B61" s="6" t="e">
        <f>B48</f>
        <v>#REF!</v>
      </c>
      <c r="E61" s="31" t="str">
        <f>E48</f>
        <v>1.2</v>
      </c>
      <c r="F61" s="170" t="str">
        <f>F48</f>
        <v>подпункт "б" пункта 9 приказа Минстроя России от 04.04.2014 № 162/пр</v>
      </c>
      <c r="G61" s="170"/>
      <c r="H61" s="32" t="s">
        <v>49</v>
      </c>
      <c r="I61" s="12">
        <f>I48</f>
        <v>25</v>
      </c>
      <c r="J61" s="12">
        <f>J48</f>
        <v>25</v>
      </c>
      <c r="K61" s="12">
        <f>K48</f>
        <v>25</v>
      </c>
      <c r="L61" s="13">
        <f>L48</f>
        <v>25</v>
      </c>
    </row>
    <row r="62" spans="1:12" ht="13.5" customHeight="1" x14ac:dyDescent="0.25">
      <c r="B62" s="6" t="e">
        <f>B61</f>
        <v>#REF!</v>
      </c>
      <c r="E62" s="31"/>
      <c r="F62" s="169" t="s">
        <v>60</v>
      </c>
      <c r="G62" s="169"/>
      <c r="H62" s="41"/>
      <c r="I62" s="12" t="s">
        <v>61</v>
      </c>
      <c r="J62" s="12">
        <f>IF(I61=0,0,(J61-I61)/I61*100)</f>
        <v>0</v>
      </c>
      <c r="K62" s="12">
        <f>IF(J61=0,0,(K61-J61)/J61*100)</f>
        <v>0</v>
      </c>
      <c r="L62" s="13">
        <f>IF(K61=0,0,(L61-K61)/K61*100)</f>
        <v>0</v>
      </c>
    </row>
    <row r="63" spans="1:12" ht="13.5" customHeight="1" x14ac:dyDescent="0.25">
      <c r="B63" s="6" t="e">
        <f>B49</f>
        <v>#REF!</v>
      </c>
      <c r="E63" s="31">
        <f>E49</f>
        <v>2</v>
      </c>
      <c r="F63" s="171" t="s">
        <v>51</v>
      </c>
      <c r="G63" s="172"/>
      <c r="H63" s="172"/>
      <c r="I63" s="172"/>
      <c r="J63" s="172"/>
      <c r="K63" s="173"/>
      <c r="L63" s="40"/>
    </row>
    <row r="64" spans="1:12" ht="13.5" customHeight="1" x14ac:dyDescent="0.25">
      <c r="B64" s="6" t="e">
        <f>B50</f>
        <v>#REF!</v>
      </c>
      <c r="E64" s="31" t="str">
        <f>E50</f>
        <v>2.1</v>
      </c>
      <c r="F64" s="174" t="str">
        <f>F50</f>
        <v>пункт 11 приказа Минстроя России от 04.04.2014 № 162/пр</v>
      </c>
      <c r="G64" s="175"/>
      <c r="H64" s="32" t="s">
        <v>49</v>
      </c>
      <c r="I64" s="12">
        <f>I50</f>
        <v>0.25</v>
      </c>
      <c r="J64" s="12">
        <f>J50</f>
        <v>0.25</v>
      </c>
      <c r="K64" s="12">
        <f>K50</f>
        <v>0.25</v>
      </c>
      <c r="L64" s="13">
        <f>L50</f>
        <v>0.25</v>
      </c>
    </row>
    <row r="65" spans="2:12" ht="13.5" customHeight="1" x14ac:dyDescent="0.25">
      <c r="B65" s="6" t="e">
        <f>B64</f>
        <v>#REF!</v>
      </c>
      <c r="E65" s="31"/>
      <c r="F65" s="169" t="s">
        <v>60</v>
      </c>
      <c r="G65" s="169"/>
      <c r="H65" s="41"/>
      <c r="I65" s="12" t="s">
        <v>61</v>
      </c>
      <c r="J65" s="12">
        <f>IF(I64=0,0,(J64-I64)/I64*100)</f>
        <v>0</v>
      </c>
      <c r="K65" s="12">
        <f>IF(J64=0,0,(K64-J64)/J64*100)</f>
        <v>0</v>
      </c>
      <c r="L65" s="13">
        <f>IF(K64=0,0,(L64-K64)/K64*100)</f>
        <v>0</v>
      </c>
    </row>
    <row r="66" spans="2:12" ht="13.5" customHeight="1" x14ac:dyDescent="0.25">
      <c r="B66" s="6" t="e">
        <f>B51</f>
        <v>#REF!</v>
      </c>
      <c r="E66" s="31">
        <f>E51</f>
        <v>3</v>
      </c>
      <c r="F66" s="171" t="s">
        <v>55</v>
      </c>
      <c r="G66" s="172"/>
      <c r="H66" s="172"/>
      <c r="I66" s="172"/>
      <c r="J66" s="172"/>
      <c r="K66" s="173"/>
      <c r="L66" s="40"/>
    </row>
    <row r="67" spans="2:12" ht="13.5" customHeight="1" x14ac:dyDescent="0.25">
      <c r="B67" s="6" t="e">
        <f>B52</f>
        <v>#REF!</v>
      </c>
      <c r="E67" s="31" t="str">
        <f>E52</f>
        <v>3.1</v>
      </c>
      <c r="F67" s="174" t="str">
        <f>F52</f>
        <v>подпункт "а" пункта 13 приказа Минстроя России от 04.04.2014 № 162/пр</v>
      </c>
      <c r="G67" s="175"/>
      <c r="H67" s="32" t="s">
        <v>49</v>
      </c>
      <c r="I67" s="12">
        <f>I52</f>
        <v>0</v>
      </c>
      <c r="J67" s="12">
        <f>J52</f>
        <v>0</v>
      </c>
      <c r="K67" s="12">
        <f>K52</f>
        <v>0</v>
      </c>
      <c r="L67" s="13">
        <f>L52</f>
        <v>0</v>
      </c>
    </row>
    <row r="68" spans="2:12" ht="13.5" customHeight="1" x14ac:dyDescent="0.25">
      <c r="B68" s="6" t="e">
        <f>B67</f>
        <v>#REF!</v>
      </c>
      <c r="E68" s="42"/>
      <c r="F68" s="43" t="s">
        <v>60</v>
      </c>
      <c r="G68" s="44"/>
      <c r="H68" s="41"/>
      <c r="I68" s="12" t="s">
        <v>61</v>
      </c>
      <c r="J68" s="12">
        <f>IF(I67=0,0,(J67-I67)/I67*100)</f>
        <v>0</v>
      </c>
      <c r="K68" s="12">
        <f>IF(J67=0,0,(K67-J67)/J67*100)</f>
        <v>0</v>
      </c>
      <c r="L68" s="13">
        <f>IF(K67=0,0,(L67-K67)/K67*100)</f>
        <v>0</v>
      </c>
    </row>
    <row r="69" spans="2:12" ht="13.5" customHeight="1" x14ac:dyDescent="0.25">
      <c r="B69" s="6" t="e">
        <f>#REF!</f>
        <v>#REF!</v>
      </c>
      <c r="E69" s="33" t="s">
        <v>29</v>
      </c>
      <c r="F69" s="174" t="str">
        <f>F53</f>
        <v>подпункт "г" пункта 13 приказа Минстроя России от 04.04.2014 № 162/пр</v>
      </c>
      <c r="G69" s="175"/>
      <c r="H69" s="32" t="s">
        <v>49</v>
      </c>
      <c r="I69" s="12">
        <f>I53</f>
        <v>0.74</v>
      </c>
      <c r="J69" s="12">
        <f>J53</f>
        <v>0.74</v>
      </c>
      <c r="K69" s="12">
        <f>K53</f>
        <v>0.74</v>
      </c>
      <c r="L69" s="13">
        <f>L53</f>
        <v>0.74</v>
      </c>
    </row>
    <row r="70" spans="2:12" ht="13.5" customHeight="1" thickBot="1" x14ac:dyDescent="0.3">
      <c r="B70" s="6" t="e">
        <f>B69</f>
        <v>#REF!</v>
      </c>
      <c r="E70" s="45"/>
      <c r="F70" s="163" t="s">
        <v>60</v>
      </c>
      <c r="G70" s="163"/>
      <c r="H70" s="46"/>
      <c r="I70" s="47" t="s">
        <v>61</v>
      </c>
      <c r="J70" s="47">
        <f>IF(I69=0,0,(J69-I69)/I69*100)</f>
        <v>0</v>
      </c>
      <c r="K70" s="47">
        <f>IF(J69=0,0,(K69-J69)/J69*100)</f>
        <v>0</v>
      </c>
      <c r="L70" s="48">
        <f>IF(K69=0,0,(L69-K69)/K69*100)</f>
        <v>0</v>
      </c>
    </row>
    <row r="71" spans="2:12" ht="13.5" customHeight="1" x14ac:dyDescent="0.25">
      <c r="B71" s="6"/>
      <c r="E71" s="49"/>
      <c r="F71" s="50"/>
      <c r="G71" s="50"/>
      <c r="H71" s="51"/>
      <c r="I71" s="20"/>
      <c r="J71" s="20"/>
      <c r="K71" s="20"/>
      <c r="L71" s="20"/>
    </row>
    <row r="72" spans="2:12" ht="13.5" customHeight="1" x14ac:dyDescent="0.25">
      <c r="B72" s="6"/>
      <c r="E72" s="49"/>
      <c r="F72" s="50"/>
      <c r="G72" s="50"/>
      <c r="H72" s="51"/>
      <c r="I72" s="20"/>
      <c r="J72" s="20"/>
      <c r="K72" s="20"/>
      <c r="L72" s="20"/>
    </row>
    <row r="73" spans="2:12" ht="32.25" customHeight="1" x14ac:dyDescent="0.25">
      <c r="B73" s="6"/>
      <c r="E73" s="49"/>
      <c r="F73" s="50"/>
      <c r="G73" s="50"/>
      <c r="H73" s="51"/>
      <c r="I73" s="20"/>
      <c r="J73" s="20"/>
      <c r="K73" s="20"/>
      <c r="L73" s="20"/>
    </row>
    <row r="74" spans="2:12" ht="21.75" customHeight="1" x14ac:dyDescent="0.25">
      <c r="B74" s="6"/>
      <c r="E74" s="49"/>
      <c r="F74" s="50"/>
      <c r="G74" s="50"/>
      <c r="H74" s="51"/>
      <c r="I74" s="20"/>
      <c r="J74" s="20"/>
      <c r="K74" s="20"/>
      <c r="L74" s="20"/>
    </row>
    <row r="75" spans="2:12" ht="13.5" hidden="1" customHeight="1" x14ac:dyDescent="0.25">
      <c r="B75" s="6"/>
      <c r="E75" s="49"/>
      <c r="F75" s="50"/>
      <c r="G75" s="50"/>
      <c r="H75" s="51"/>
      <c r="I75" s="20"/>
      <c r="J75" s="20"/>
      <c r="K75" s="20"/>
      <c r="L75" s="20"/>
    </row>
    <row r="76" spans="2:12" ht="13.5" customHeight="1" thickBot="1" x14ac:dyDescent="0.3">
      <c r="B76" s="6"/>
      <c r="E76" s="146" t="s">
        <v>62</v>
      </c>
      <c r="F76" s="146"/>
      <c r="G76" s="146"/>
      <c r="H76" s="146"/>
      <c r="I76" s="146"/>
      <c r="J76" s="146"/>
      <c r="K76" s="146"/>
      <c r="L76" s="146"/>
    </row>
    <row r="77" spans="2:12" ht="15.75" customHeight="1" x14ac:dyDescent="0.25">
      <c r="E77" s="147" t="s">
        <v>63</v>
      </c>
      <c r="F77" s="148"/>
      <c r="G77" s="148"/>
      <c r="H77" s="148"/>
      <c r="I77" s="148"/>
      <c r="J77" s="148"/>
      <c r="K77" s="148"/>
      <c r="L77" s="149"/>
    </row>
    <row r="78" spans="2:12" ht="24.75" customHeight="1" x14ac:dyDescent="0.25">
      <c r="E78" s="52" t="s">
        <v>10</v>
      </c>
      <c r="F78" s="150" t="s">
        <v>33</v>
      </c>
      <c r="G78" s="150"/>
      <c r="H78" s="7" t="s">
        <v>12</v>
      </c>
      <c r="I78" s="53" t="s">
        <v>129</v>
      </c>
      <c r="J78" s="53" t="s">
        <v>130</v>
      </c>
      <c r="K78" s="151" t="s">
        <v>64</v>
      </c>
      <c r="L78" s="152"/>
    </row>
    <row r="79" spans="2:12" ht="12.75" customHeight="1" x14ac:dyDescent="0.25">
      <c r="E79" s="52" t="s">
        <v>36</v>
      </c>
      <c r="F79" s="153" t="s">
        <v>65</v>
      </c>
      <c r="G79" s="154"/>
      <c r="H79" s="7"/>
      <c r="I79" s="54">
        <v>0</v>
      </c>
      <c r="J79" s="54">
        <f>'[4]Расчет тарифа мет. инд. 5 лет'!N174</f>
        <v>0</v>
      </c>
      <c r="K79" s="155"/>
      <c r="L79" s="156"/>
    </row>
    <row r="80" spans="2:12" ht="11.25" customHeight="1" x14ac:dyDescent="0.25">
      <c r="E80" s="52" t="s">
        <v>38</v>
      </c>
      <c r="F80" s="161" t="s">
        <v>66</v>
      </c>
      <c r="G80" s="161"/>
      <c r="H80" s="55" t="s">
        <v>18</v>
      </c>
      <c r="I80" s="56">
        <v>0</v>
      </c>
      <c r="J80" s="56">
        <f>'[4]Расчет тарифа мет. инд. 5 лет'!N27</f>
        <v>0</v>
      </c>
      <c r="K80" s="157"/>
      <c r="L80" s="158"/>
    </row>
    <row r="81" spans="5:12" x14ac:dyDescent="0.25">
      <c r="E81" s="52" t="s">
        <v>67</v>
      </c>
      <c r="F81" s="161" t="s">
        <v>68</v>
      </c>
      <c r="G81" s="161"/>
      <c r="H81" s="55" t="s">
        <v>18</v>
      </c>
      <c r="I81" s="56">
        <f>'[4]Расчет тарифа мет. инд. 5 лет'!M28+'[4]Расчет тарифа мет. инд. 5 лет'!M32+'[4]Расчет тарифа мет. инд. 5 лет'!M33+'[4]Расчет тарифа мет. инд. 5 лет'!M39+'[4]Расчет тарифа мет. инд. 5 лет'!M43+'[4]Расчет тарифа мет. инд. 5 лет'!M52</f>
        <v>0</v>
      </c>
      <c r="J81" s="56">
        <f>'[4]Расчет тарифа мет. инд. 5 лет'!N28+'[4]Расчет тарифа мет. инд. 5 лет'!N32+'[4]Расчет тарифа мет. инд. 5 лет'!N33+'[4]Расчет тарифа мет. инд. 5 лет'!N39+'[4]Расчет тарифа мет. инд. 5 лет'!N43+'[4]Расчет тарифа мет. инд. 5 лет'!N52</f>
        <v>0</v>
      </c>
      <c r="K81" s="157"/>
      <c r="L81" s="158"/>
    </row>
    <row r="82" spans="5:12" x14ac:dyDescent="0.25">
      <c r="E82" s="52" t="s">
        <v>69</v>
      </c>
      <c r="F82" s="161" t="s">
        <v>70</v>
      </c>
      <c r="G82" s="161"/>
      <c r="H82" s="55" t="s">
        <v>18</v>
      </c>
      <c r="I82" s="56">
        <f>'[4]Расчет тарифа мет. инд. 5 лет'!M49</f>
        <v>0</v>
      </c>
      <c r="J82" s="56">
        <f>'[4]Расчет тарифа мет. инд. 5 лет'!N49</f>
        <v>0</v>
      </c>
      <c r="K82" s="157"/>
      <c r="L82" s="158"/>
    </row>
    <row r="83" spans="5:12" x14ac:dyDescent="0.25">
      <c r="E83" s="52" t="s">
        <v>40</v>
      </c>
      <c r="F83" s="161" t="s">
        <v>71</v>
      </c>
      <c r="G83" s="161"/>
      <c r="H83" s="55" t="s">
        <v>18</v>
      </c>
      <c r="I83" s="56">
        <v>0</v>
      </c>
      <c r="J83" s="56">
        <f>'[4]Расчет тарифа мет. инд. 5 лет'!N76</f>
        <v>0</v>
      </c>
      <c r="K83" s="157"/>
      <c r="L83" s="158"/>
    </row>
    <row r="84" spans="5:12" x14ac:dyDescent="0.25">
      <c r="E84" s="52" t="s">
        <v>19</v>
      </c>
      <c r="F84" s="161" t="s">
        <v>72</v>
      </c>
      <c r="G84" s="161"/>
      <c r="H84" s="55" t="s">
        <v>73</v>
      </c>
      <c r="I84" s="57">
        <f>'[4]Расчет тарифа мет. инд. 5 лет'!M22</f>
        <v>0</v>
      </c>
      <c r="J84" s="57">
        <f>'[4]Расчет тарифа мет. инд. 5 лет'!N22</f>
        <v>0</v>
      </c>
      <c r="K84" s="157"/>
      <c r="L84" s="158"/>
    </row>
    <row r="85" spans="5:12" x14ac:dyDescent="0.25">
      <c r="E85" s="52" t="s">
        <v>62</v>
      </c>
      <c r="F85" s="161" t="s">
        <v>74</v>
      </c>
      <c r="G85" s="161"/>
      <c r="H85" s="161"/>
      <c r="I85" s="161"/>
      <c r="J85" s="161"/>
      <c r="K85" s="157"/>
      <c r="L85" s="158"/>
    </row>
    <row r="86" spans="5:12" x14ac:dyDescent="0.25">
      <c r="E86" s="52" t="s">
        <v>27</v>
      </c>
      <c r="F86" s="162" t="str">
        <f>F59</f>
        <v>подпункт "а" пункта 9 приказа Минстроя России от 04.04.2014 № 162/пр</v>
      </c>
      <c r="G86" s="162"/>
      <c r="H86" s="55" t="s">
        <v>49</v>
      </c>
      <c r="I86" s="57">
        <f>'[4]Расчет КиН (ХВ питьев.)'!G6</f>
        <v>0</v>
      </c>
      <c r="J86" s="57">
        <f>'[4]Расчет КиН (ХВ питьев.)'!I6</f>
        <v>0</v>
      </c>
      <c r="K86" s="157"/>
      <c r="L86" s="158"/>
    </row>
    <row r="87" spans="5:12" x14ac:dyDescent="0.25">
      <c r="E87" s="52" t="s">
        <v>29</v>
      </c>
      <c r="F87" s="162" t="str">
        <f>F61</f>
        <v>подпункт "б" пункта 9 приказа Минстроя России от 04.04.2014 № 162/пр</v>
      </c>
      <c r="G87" s="162"/>
      <c r="H87" s="55" t="s">
        <v>49</v>
      </c>
      <c r="I87" s="57">
        <f>'[4]Расчет КиН (ХВ питьев.)'!G8</f>
        <v>0</v>
      </c>
      <c r="J87" s="57">
        <f>'[4]Расчет КиН (ХВ питьев.)'!I8</f>
        <v>0</v>
      </c>
      <c r="K87" s="157"/>
      <c r="L87" s="158"/>
    </row>
    <row r="88" spans="5:12" ht="17.25" customHeight="1" x14ac:dyDescent="0.25">
      <c r="E88" s="52" t="s">
        <v>31</v>
      </c>
      <c r="F88" s="162" t="str">
        <f>F64</f>
        <v>пункт 11 приказа Минстроя России от 04.04.2014 № 162/пр</v>
      </c>
      <c r="G88" s="162"/>
      <c r="H88" s="55" t="s">
        <v>49</v>
      </c>
      <c r="I88" s="57">
        <f>'[4]Расчет КиН (ХВ питьев.)'!G10</f>
        <v>0</v>
      </c>
      <c r="J88" s="57">
        <f>'[4]Расчет КиН (ХВ питьев.)'!I10</f>
        <v>0</v>
      </c>
      <c r="K88" s="159"/>
      <c r="L88" s="160"/>
    </row>
    <row r="89" spans="5:12" ht="12" customHeight="1" x14ac:dyDescent="0.25">
      <c r="E89" s="143" t="s">
        <v>75</v>
      </c>
      <c r="F89" s="144"/>
      <c r="G89" s="144"/>
      <c r="H89" s="144"/>
      <c r="I89" s="144"/>
      <c r="J89" s="144"/>
      <c r="K89" s="144"/>
      <c r="L89" s="145"/>
    </row>
    <row r="90" spans="5:12" x14ac:dyDescent="0.25">
      <c r="E90" s="137" t="s">
        <v>10</v>
      </c>
      <c r="F90" s="138" t="s">
        <v>76</v>
      </c>
      <c r="G90" s="139"/>
      <c r="H90" s="138" t="s">
        <v>12</v>
      </c>
      <c r="I90" s="138" t="s">
        <v>13</v>
      </c>
      <c r="J90" s="140"/>
      <c r="K90" s="140"/>
      <c r="L90" s="141"/>
    </row>
    <row r="91" spans="5:12" x14ac:dyDescent="0.25">
      <c r="E91" s="137"/>
      <c r="F91" s="139"/>
      <c r="G91" s="139"/>
      <c r="H91" s="139"/>
      <c r="I91" s="58" t="s">
        <v>14</v>
      </c>
      <c r="J91" s="58" t="s">
        <v>15</v>
      </c>
      <c r="K91" s="58" t="s">
        <v>16</v>
      </c>
      <c r="L91" s="59" t="s">
        <v>131</v>
      </c>
    </row>
    <row r="92" spans="5:12" ht="14.25" customHeight="1" thickBot="1" x14ac:dyDescent="0.3">
      <c r="E92" s="60">
        <v>1</v>
      </c>
      <c r="F92" s="142" t="s">
        <v>77</v>
      </c>
      <c r="G92" s="142"/>
      <c r="H92" s="61" t="s">
        <v>18</v>
      </c>
      <c r="I92" s="62" t="s">
        <v>61</v>
      </c>
      <c r="J92" s="62" t="s">
        <v>61</v>
      </c>
      <c r="K92" s="62" t="s">
        <v>61</v>
      </c>
      <c r="L92" s="63" t="s">
        <v>61</v>
      </c>
    </row>
    <row r="93" spans="5:12" ht="14.25" customHeight="1" x14ac:dyDescent="0.25">
      <c r="E93" s="64"/>
      <c r="F93" s="65"/>
      <c r="G93" s="65"/>
      <c r="H93" s="66"/>
      <c r="I93" s="64"/>
      <c r="J93" s="64"/>
      <c r="K93" s="64"/>
      <c r="L93" s="64"/>
    </row>
    <row r="94" spans="5:12" ht="14.25" hidden="1" customHeight="1" x14ac:dyDescent="0.25">
      <c r="E94" s="64"/>
      <c r="F94" s="65"/>
      <c r="G94" s="65"/>
      <c r="H94" s="66"/>
      <c r="I94" s="64"/>
      <c r="J94" s="64"/>
      <c r="K94" s="64"/>
      <c r="L94" s="64"/>
    </row>
    <row r="95" spans="5:12" ht="14.25" hidden="1" customHeight="1" x14ac:dyDescent="0.25">
      <c r="E95" s="64"/>
      <c r="F95" s="65"/>
      <c r="G95" s="65"/>
      <c r="H95" s="66"/>
      <c r="I95" s="64"/>
      <c r="J95" s="64"/>
      <c r="K95" s="64"/>
      <c r="L95" s="64"/>
    </row>
    <row r="96" spans="5:12" hidden="1" x14ac:dyDescent="0.25"/>
    <row r="97" spans="7:7" hidden="1" x14ac:dyDescent="0.25"/>
    <row r="99" spans="7:7" x14ac:dyDescent="0.25">
      <c r="G99" s="1" t="s">
        <v>78</v>
      </c>
    </row>
  </sheetData>
  <mergeCells count="98">
    <mergeCell ref="E7:L7"/>
    <mergeCell ref="E8:L8"/>
    <mergeCell ref="E9:F9"/>
    <mergeCell ref="G9:L9"/>
    <mergeCell ref="E10:F10"/>
    <mergeCell ref="G10:L10"/>
    <mergeCell ref="F17:G17"/>
    <mergeCell ref="E11:F11"/>
    <mergeCell ref="G11:L11"/>
    <mergeCell ref="E12:F12"/>
    <mergeCell ref="G12:L12"/>
    <mergeCell ref="E13:F13"/>
    <mergeCell ref="G13:L13"/>
    <mergeCell ref="E14:L14"/>
    <mergeCell ref="E15:E16"/>
    <mergeCell ref="F15:G16"/>
    <mergeCell ref="H15:H16"/>
    <mergeCell ref="I15:L15"/>
    <mergeCell ref="F28:G28"/>
    <mergeCell ref="F18:G18"/>
    <mergeCell ref="E19:L19"/>
    <mergeCell ref="E20:E21"/>
    <mergeCell ref="F20:G21"/>
    <mergeCell ref="H20:H21"/>
    <mergeCell ref="I20:L20"/>
    <mergeCell ref="F22:G22"/>
    <mergeCell ref="F23:G23"/>
    <mergeCell ref="F24:G24"/>
    <mergeCell ref="F25:G25"/>
    <mergeCell ref="F26:G26"/>
    <mergeCell ref="F27:G27"/>
    <mergeCell ref="F40:H40"/>
    <mergeCell ref="I40:L40"/>
    <mergeCell ref="E30:L30"/>
    <mergeCell ref="E31:E32"/>
    <mergeCell ref="F31:G32"/>
    <mergeCell ref="H31:H32"/>
    <mergeCell ref="I31:L31"/>
    <mergeCell ref="F33:G33"/>
    <mergeCell ref="F34:G34"/>
    <mergeCell ref="F35:G35"/>
    <mergeCell ref="E36:L36"/>
    <mergeCell ref="E38:L38"/>
    <mergeCell ref="E39:L39"/>
    <mergeCell ref="F51:K51"/>
    <mergeCell ref="F41:H41"/>
    <mergeCell ref="I41:L42"/>
    <mergeCell ref="F42:H42"/>
    <mergeCell ref="E43:L43"/>
    <mergeCell ref="E44:E45"/>
    <mergeCell ref="F44:G45"/>
    <mergeCell ref="H44:H45"/>
    <mergeCell ref="I44:L44"/>
    <mergeCell ref="F46:K46"/>
    <mergeCell ref="F47:G47"/>
    <mergeCell ref="F48:G48"/>
    <mergeCell ref="F49:K49"/>
    <mergeCell ref="F50:G50"/>
    <mergeCell ref="F52:G52"/>
    <mergeCell ref="F53:G53"/>
    <mergeCell ref="E55:L55"/>
    <mergeCell ref="E56:E57"/>
    <mergeCell ref="F56:G57"/>
    <mergeCell ref="H56:H57"/>
    <mergeCell ref="I56:L56"/>
    <mergeCell ref="F70:G70"/>
    <mergeCell ref="F58:K58"/>
    <mergeCell ref="F59:G59"/>
    <mergeCell ref="F60:G60"/>
    <mergeCell ref="F61:G61"/>
    <mergeCell ref="F62:G62"/>
    <mergeCell ref="F63:K63"/>
    <mergeCell ref="F64:G64"/>
    <mergeCell ref="F65:G65"/>
    <mergeCell ref="F66:K66"/>
    <mergeCell ref="F67:G67"/>
    <mergeCell ref="F69:G69"/>
    <mergeCell ref="E89:L89"/>
    <mergeCell ref="E76:L76"/>
    <mergeCell ref="E77:L77"/>
    <mergeCell ref="F78:G78"/>
    <mergeCell ref="K78:L78"/>
    <mergeCell ref="F79:G79"/>
    <mergeCell ref="K79:L88"/>
    <mergeCell ref="F80:G80"/>
    <mergeCell ref="F81:G81"/>
    <mergeCell ref="F82:G82"/>
    <mergeCell ref="F83:G83"/>
    <mergeCell ref="F84:G84"/>
    <mergeCell ref="F85:J85"/>
    <mergeCell ref="F86:G86"/>
    <mergeCell ref="F87:G87"/>
    <mergeCell ref="F88:G88"/>
    <mergeCell ref="E90:E91"/>
    <mergeCell ref="F90:G91"/>
    <mergeCell ref="H90:H91"/>
    <mergeCell ref="I90:L90"/>
    <mergeCell ref="F92:G92"/>
  </mergeCells>
  <printOptions horizontalCentered="1"/>
  <pageMargins left="0.70866141732283472" right="0.70866141732283472" top="0.74803149606299213" bottom="0.15748031496062992" header="0.31496062992125984" footer="0.31496062992125984"/>
  <pageSetup paperSize="9" scale="8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4"/>
  <sheetViews>
    <sheetView view="pageBreakPreview" topLeftCell="F1" zoomScale="90" zoomScaleNormal="100" zoomScaleSheetLayoutView="90" workbookViewId="0">
      <selection activeCell="N11" sqref="N11"/>
    </sheetView>
  </sheetViews>
  <sheetFormatPr defaultRowHeight="12" x14ac:dyDescent="0.25"/>
  <cols>
    <col min="1" max="3" width="10.7109375" style="1" hidden="1" customWidth="1"/>
    <col min="4" max="4" width="4.140625" style="1" hidden="1" customWidth="1"/>
    <col min="5" max="5" width="9.5703125" style="74" hidden="1" customWidth="1"/>
    <col min="6" max="6" width="5.5703125" style="1" customWidth="1"/>
    <col min="7" max="7" width="74" style="1" customWidth="1"/>
    <col min="8" max="9" width="11.140625" style="1" customWidth="1"/>
    <col min="10" max="12" width="10.5703125" style="1" customWidth="1"/>
    <col min="13" max="13" width="23.5703125" style="1" customWidth="1"/>
    <col min="14" max="14" width="9.7109375" style="1" customWidth="1"/>
    <col min="15" max="16384" width="9.140625" style="1"/>
  </cols>
  <sheetData>
    <row r="1" spans="2:13" ht="26.25" customHeight="1" x14ac:dyDescent="0.25">
      <c r="F1" s="2"/>
      <c r="G1" s="2"/>
      <c r="H1" s="2"/>
      <c r="I1" s="135" t="s">
        <v>80</v>
      </c>
      <c r="J1" s="135"/>
      <c r="K1" s="135"/>
      <c r="L1" s="136"/>
    </row>
    <row r="2" spans="2:13" ht="21" customHeight="1" x14ac:dyDescent="0.25">
      <c r="F2" s="2"/>
      <c r="G2" s="2"/>
      <c r="H2" s="2"/>
      <c r="I2" s="135" t="s">
        <v>1</v>
      </c>
      <c r="J2" s="135"/>
      <c r="K2" s="135"/>
      <c r="L2" s="136"/>
    </row>
    <row r="3" spans="2:13" ht="24" customHeight="1" x14ac:dyDescent="0.25">
      <c r="F3" s="2"/>
      <c r="G3" s="2"/>
      <c r="H3" s="2"/>
      <c r="I3" s="135" t="s">
        <v>2</v>
      </c>
      <c r="J3" s="135"/>
      <c r="K3" s="135"/>
      <c r="L3" s="136"/>
    </row>
    <row r="4" spans="2:13" ht="12.75" customHeight="1" x14ac:dyDescent="0.25">
      <c r="F4" s="2"/>
      <c r="G4" s="2"/>
      <c r="H4" s="2"/>
      <c r="I4" s="237" t="s">
        <v>140</v>
      </c>
      <c r="J4" s="237"/>
      <c r="K4" s="237"/>
      <c r="L4" s="237"/>
    </row>
    <row r="5" spans="2:13" ht="26.25" customHeight="1" x14ac:dyDescent="0.25">
      <c r="F5" s="2"/>
      <c r="G5" s="2"/>
      <c r="H5" s="2"/>
      <c r="I5" s="2"/>
      <c r="J5" s="2"/>
      <c r="K5" s="2"/>
      <c r="L5" s="2"/>
    </row>
    <row r="6" spans="2:13" ht="12.75" customHeight="1" x14ac:dyDescent="0.25">
      <c r="F6" s="2"/>
      <c r="G6" s="2"/>
      <c r="H6" s="2"/>
      <c r="I6" s="2"/>
      <c r="J6" s="2"/>
      <c r="K6" s="2"/>
      <c r="L6" s="2"/>
    </row>
    <row r="7" spans="2:13" ht="58.5" customHeight="1" x14ac:dyDescent="0.25">
      <c r="F7" s="228" t="s">
        <v>136</v>
      </c>
      <c r="G7" s="228"/>
      <c r="H7" s="228"/>
      <c r="I7" s="228"/>
      <c r="J7" s="228"/>
      <c r="K7" s="228"/>
      <c r="L7" s="228"/>
      <c r="M7" s="75"/>
    </row>
    <row r="8" spans="2:13" ht="15.75" customHeight="1" x14ac:dyDescent="0.25">
      <c r="D8" s="76"/>
      <c r="F8" s="272" t="s">
        <v>3</v>
      </c>
      <c r="G8" s="272"/>
      <c r="H8" s="272"/>
      <c r="I8" s="272"/>
      <c r="J8" s="272"/>
      <c r="K8" s="272"/>
      <c r="L8" s="272"/>
    </row>
    <row r="9" spans="2:13" ht="15.75" customHeight="1" x14ac:dyDescent="0.25">
      <c r="D9" s="76"/>
      <c r="F9" s="223" t="s">
        <v>4</v>
      </c>
      <c r="G9" s="218"/>
      <c r="H9" s="273" t="s">
        <v>137</v>
      </c>
      <c r="I9" s="274"/>
      <c r="J9" s="274"/>
      <c r="K9" s="274"/>
      <c r="L9" s="275"/>
    </row>
    <row r="10" spans="2:13" ht="18" customHeight="1" x14ac:dyDescent="0.25">
      <c r="D10" s="76"/>
      <c r="F10" s="276" t="s">
        <v>5</v>
      </c>
      <c r="G10" s="222"/>
      <c r="H10" s="273" t="s">
        <v>79</v>
      </c>
      <c r="I10" s="274"/>
      <c r="J10" s="274"/>
      <c r="K10" s="274"/>
      <c r="L10" s="275"/>
    </row>
    <row r="11" spans="2:13" ht="15.75" customHeight="1" x14ac:dyDescent="0.25">
      <c r="D11" s="76"/>
      <c r="F11" s="223" t="s">
        <v>6</v>
      </c>
      <c r="G11" s="218"/>
      <c r="H11" s="219" t="s">
        <v>7</v>
      </c>
      <c r="I11" s="219"/>
      <c r="J11" s="219"/>
      <c r="K11" s="219"/>
      <c r="L11" s="219"/>
    </row>
    <row r="12" spans="2:13" ht="15.75" customHeight="1" x14ac:dyDescent="0.25">
      <c r="D12" s="76"/>
      <c r="F12" s="276" t="s">
        <v>5</v>
      </c>
      <c r="G12" s="222"/>
      <c r="H12" s="219" t="s">
        <v>8</v>
      </c>
      <c r="I12" s="219"/>
      <c r="J12" s="219"/>
      <c r="K12" s="219"/>
      <c r="L12" s="219"/>
    </row>
    <row r="13" spans="2:13" ht="15.75" customHeight="1" x14ac:dyDescent="0.25">
      <c r="D13" s="76"/>
      <c r="F13" s="223" t="s">
        <v>9</v>
      </c>
      <c r="G13" s="223"/>
      <c r="H13" s="224" t="s">
        <v>133</v>
      </c>
      <c r="I13" s="224"/>
      <c r="J13" s="224"/>
      <c r="K13" s="224"/>
      <c r="L13" s="224"/>
    </row>
    <row r="14" spans="2:13" ht="33" customHeight="1" x14ac:dyDescent="0.2">
      <c r="B14" s="6" t="b">
        <f>REGULATION_METHODS&lt;&gt;"Метод сравнения аналогов"</f>
        <v>1</v>
      </c>
      <c r="D14" s="76"/>
      <c r="F14" s="243" t="s">
        <v>81</v>
      </c>
      <c r="G14" s="243"/>
      <c r="H14" s="243"/>
      <c r="I14" s="243"/>
      <c r="J14" s="243"/>
      <c r="K14" s="243"/>
      <c r="L14" s="243"/>
    </row>
    <row r="15" spans="2:13" ht="11.25" customHeight="1" x14ac:dyDescent="0.2">
      <c r="B15" s="6" t="e">
        <f>#REF!</f>
        <v>#REF!</v>
      </c>
      <c r="D15" s="76"/>
      <c r="F15" s="138" t="s">
        <v>10</v>
      </c>
      <c r="G15" s="192" t="s">
        <v>11</v>
      </c>
      <c r="H15" s="226" t="s">
        <v>12</v>
      </c>
      <c r="I15" s="240" t="s">
        <v>82</v>
      </c>
      <c r="J15" s="241"/>
      <c r="K15" s="241"/>
      <c r="L15" s="242"/>
    </row>
    <row r="16" spans="2:13" ht="11.25" customHeight="1" x14ac:dyDescent="0.2">
      <c r="B16" s="6" t="b">
        <f>B14</f>
        <v>1</v>
      </c>
      <c r="D16" s="76"/>
      <c r="F16" s="138"/>
      <c r="G16" s="194"/>
      <c r="H16" s="227"/>
      <c r="I16" s="67" t="s">
        <v>14</v>
      </c>
      <c r="J16" s="67" t="s">
        <v>15</v>
      </c>
      <c r="K16" s="67" t="s">
        <v>16</v>
      </c>
      <c r="L16" s="67" t="s">
        <v>131</v>
      </c>
    </row>
    <row r="17" spans="2:13" ht="24.75" customHeight="1" x14ac:dyDescent="0.2">
      <c r="B17" s="6" t="e">
        <f>#REF!</f>
        <v>#REF!</v>
      </c>
      <c r="D17" s="76"/>
      <c r="F17" s="77">
        <v>1</v>
      </c>
      <c r="G17" s="72" t="s">
        <v>83</v>
      </c>
      <c r="H17" s="11" t="s">
        <v>18</v>
      </c>
      <c r="I17" s="114">
        <v>4424.1411658292791</v>
      </c>
      <c r="J17" s="133">
        <v>4944.4511839518664</v>
      </c>
      <c r="K17" s="133">
        <v>5105.4919590131794</v>
      </c>
      <c r="L17" s="133">
        <v>5256.6145209999668</v>
      </c>
      <c r="M17" s="1" t="s">
        <v>84</v>
      </c>
    </row>
    <row r="18" spans="2:13" ht="23.25" customHeight="1" x14ac:dyDescent="0.2">
      <c r="B18" s="6"/>
      <c r="D18" s="76"/>
      <c r="F18" s="77" t="s">
        <v>19</v>
      </c>
      <c r="G18" s="78" t="s">
        <v>85</v>
      </c>
      <c r="H18" s="11" t="s">
        <v>18</v>
      </c>
      <c r="I18" s="114">
        <v>0</v>
      </c>
      <c r="J18" s="133">
        <v>0</v>
      </c>
      <c r="K18" s="133">
        <v>0</v>
      </c>
      <c r="L18" s="133">
        <v>0</v>
      </c>
    </row>
    <row r="19" spans="2:13" ht="24" customHeight="1" x14ac:dyDescent="0.2">
      <c r="B19" s="6" t="e">
        <f>B17</f>
        <v>#REF!</v>
      </c>
      <c r="D19" s="76"/>
      <c r="F19" s="77" t="s">
        <v>62</v>
      </c>
      <c r="G19" s="72" t="s">
        <v>86</v>
      </c>
      <c r="H19" s="11" t="s">
        <v>18</v>
      </c>
      <c r="I19" s="114">
        <v>137.64900000000003</v>
      </c>
      <c r="J19" s="133">
        <v>144.17631558000002</v>
      </c>
      <c r="K19" s="133">
        <v>148.87213817844062</v>
      </c>
      <c r="L19" s="133">
        <v>153.27875346852247</v>
      </c>
      <c r="M19" s="79" t="s">
        <v>87</v>
      </c>
    </row>
    <row r="20" spans="2:13" ht="14.25" customHeight="1" x14ac:dyDescent="0.2">
      <c r="B20" s="6" t="b">
        <v>1</v>
      </c>
      <c r="D20" s="76"/>
      <c r="F20" s="272" t="s">
        <v>88</v>
      </c>
      <c r="G20" s="272"/>
      <c r="H20" s="272"/>
      <c r="I20" s="272"/>
      <c r="J20" s="272"/>
      <c r="K20" s="272"/>
      <c r="L20" s="272"/>
    </row>
    <row r="21" spans="2:13" ht="11.25" customHeight="1" x14ac:dyDescent="0.2">
      <c r="B21" s="6" t="e">
        <f>#REF!</f>
        <v>#REF!</v>
      </c>
      <c r="C21" s="6" t="e">
        <f>INDEX([3]Тарифы!$AC$86:$AC$99,MATCH(#REF!,[3]Тарифы!$Y$86:$Y$99,0))</f>
        <v>#REF!</v>
      </c>
      <c r="D21" s="76"/>
      <c r="F21" s="269" t="s">
        <v>10</v>
      </c>
      <c r="G21" s="213" t="s">
        <v>22</v>
      </c>
      <c r="H21" s="138" t="s">
        <v>12</v>
      </c>
      <c r="I21" s="240" t="s">
        <v>13</v>
      </c>
      <c r="J21" s="241"/>
      <c r="K21" s="241"/>
      <c r="L21" s="242"/>
    </row>
    <row r="22" spans="2:13" ht="11.25" customHeight="1" x14ac:dyDescent="0.2">
      <c r="B22" s="6" t="e">
        <f>B21</f>
        <v>#REF!</v>
      </c>
      <c r="D22" s="76"/>
      <c r="F22" s="269"/>
      <c r="G22" s="215"/>
      <c r="H22" s="138"/>
      <c r="I22" s="67" t="s">
        <v>14</v>
      </c>
      <c r="J22" s="67" t="s">
        <v>15</v>
      </c>
      <c r="K22" s="67" t="s">
        <v>16</v>
      </c>
      <c r="L22" s="67" t="s">
        <v>131</v>
      </c>
    </row>
    <row r="23" spans="2:13" ht="12" customHeight="1" x14ac:dyDescent="0.2">
      <c r="B23" s="6" t="e">
        <f>B22</f>
        <v>#REF!</v>
      </c>
      <c r="D23" s="80">
        <f>'[3]Объемы ВО'!G36</f>
        <v>0</v>
      </c>
      <c r="E23" s="81"/>
      <c r="F23" s="77">
        <v>1</v>
      </c>
      <c r="G23" s="72" t="s">
        <v>89</v>
      </c>
      <c r="H23" s="82" t="s">
        <v>24</v>
      </c>
      <c r="I23" s="115">
        <v>28.97</v>
      </c>
      <c r="J23" s="12">
        <v>28.97</v>
      </c>
      <c r="K23" s="12">
        <v>28.97</v>
      </c>
      <c r="L23" s="12">
        <v>28.97</v>
      </c>
    </row>
    <row r="24" spans="2:13" ht="11.25" customHeight="1" x14ac:dyDescent="0.2">
      <c r="B24" s="6" t="e">
        <f>#REF!</f>
        <v>#REF!</v>
      </c>
      <c r="D24" s="80">
        <f>'[3]Объемы ВО'!$G$40</f>
        <v>0</v>
      </c>
      <c r="E24" s="81"/>
      <c r="F24" s="67">
        <v>2</v>
      </c>
      <c r="G24" s="72" t="s">
        <v>90</v>
      </c>
      <c r="H24" s="82" t="s">
        <v>24</v>
      </c>
      <c r="I24" s="115">
        <v>28.97</v>
      </c>
      <c r="J24" s="12">
        <v>28.97</v>
      </c>
      <c r="K24" s="12">
        <v>28.97</v>
      </c>
      <c r="L24" s="12">
        <v>28.97</v>
      </c>
    </row>
    <row r="25" spans="2:13" ht="11.25" customHeight="1" x14ac:dyDescent="0.2">
      <c r="B25" s="6" t="e">
        <f>AND(#REF!,REGULATION_METHODS&lt;&gt;"Метод сравнения аналогов")</f>
        <v>#REF!</v>
      </c>
      <c r="D25" s="83" t="s">
        <v>91</v>
      </c>
      <c r="E25" s="84"/>
      <c r="F25" s="77" t="s">
        <v>52</v>
      </c>
      <c r="G25" s="71" t="s">
        <v>92</v>
      </c>
      <c r="H25" s="82" t="s">
        <v>24</v>
      </c>
      <c r="I25" s="115">
        <v>1.89</v>
      </c>
      <c r="J25" s="115">
        <v>1.89</v>
      </c>
      <c r="K25" s="115">
        <v>1.89</v>
      </c>
      <c r="L25" s="115">
        <v>1.89</v>
      </c>
    </row>
    <row r="26" spans="2:13" ht="11.25" customHeight="1" x14ac:dyDescent="0.2">
      <c r="B26" s="6" t="e">
        <f>B25</f>
        <v>#REF!</v>
      </c>
      <c r="D26" s="83" t="s">
        <v>93</v>
      </c>
      <c r="E26" s="84"/>
      <c r="F26" s="77" t="s">
        <v>94</v>
      </c>
      <c r="G26" s="71" t="s">
        <v>95</v>
      </c>
      <c r="H26" s="82" t="s">
        <v>24</v>
      </c>
      <c r="I26" s="115">
        <v>22.98</v>
      </c>
      <c r="J26" s="115">
        <v>22.98</v>
      </c>
      <c r="K26" s="115">
        <v>22.98</v>
      </c>
      <c r="L26" s="115">
        <v>22.98</v>
      </c>
    </row>
    <row r="27" spans="2:13" ht="11.25" customHeight="1" x14ac:dyDescent="0.2">
      <c r="B27" s="6" t="e">
        <f>B26</f>
        <v>#REF!</v>
      </c>
      <c r="D27" s="83" t="s">
        <v>96</v>
      </c>
      <c r="E27" s="84"/>
      <c r="F27" s="77" t="s">
        <v>97</v>
      </c>
      <c r="G27" s="71" t="s">
        <v>124</v>
      </c>
      <c r="H27" s="82" t="s">
        <v>24</v>
      </c>
      <c r="I27" s="115">
        <v>4.0999999999999996</v>
      </c>
      <c r="J27" s="115">
        <v>4.0999999999999996</v>
      </c>
      <c r="K27" s="115">
        <v>4.0999999999999996</v>
      </c>
      <c r="L27" s="115">
        <v>4.0999999999999996</v>
      </c>
    </row>
    <row r="28" spans="2:13" ht="11.25" customHeight="1" x14ac:dyDescent="0.2">
      <c r="B28" s="6"/>
      <c r="D28" s="83"/>
      <c r="E28" s="84"/>
      <c r="F28" s="73"/>
      <c r="G28" s="35"/>
      <c r="H28" s="121"/>
      <c r="I28" s="122"/>
      <c r="J28" s="122"/>
      <c r="K28" s="122"/>
      <c r="L28" s="122"/>
    </row>
    <row r="29" spans="2:13" ht="11.25" customHeight="1" x14ac:dyDescent="0.2">
      <c r="B29" s="6"/>
      <c r="D29" s="76"/>
      <c r="F29" s="254" t="s">
        <v>19</v>
      </c>
      <c r="G29" s="254"/>
      <c r="H29" s="254"/>
      <c r="I29" s="254"/>
      <c r="J29" s="254"/>
      <c r="K29" s="254"/>
      <c r="L29" s="254"/>
      <c r="M29" s="79"/>
    </row>
    <row r="30" spans="2:13" ht="12.75" customHeight="1" x14ac:dyDescent="0.25">
      <c r="D30" s="76"/>
      <c r="F30" s="267" t="s">
        <v>32</v>
      </c>
      <c r="G30" s="267"/>
      <c r="H30" s="267"/>
      <c r="I30" s="267"/>
      <c r="J30" s="267"/>
      <c r="K30" s="267"/>
      <c r="L30" s="267"/>
    </row>
    <row r="31" spans="2:13" ht="11.25" customHeight="1" x14ac:dyDescent="0.25">
      <c r="D31" s="76"/>
      <c r="F31" s="268" t="s">
        <v>10</v>
      </c>
      <c r="G31" s="192" t="s">
        <v>33</v>
      </c>
      <c r="H31" s="138" t="s">
        <v>12</v>
      </c>
      <c r="I31" s="240" t="s">
        <v>13</v>
      </c>
      <c r="J31" s="241"/>
      <c r="K31" s="241"/>
      <c r="L31" s="242"/>
    </row>
    <row r="32" spans="2:13" ht="11.25" customHeight="1" x14ac:dyDescent="0.25">
      <c r="D32" s="76"/>
      <c r="F32" s="268"/>
      <c r="G32" s="194"/>
      <c r="H32" s="138"/>
      <c r="I32" s="67" t="s">
        <v>14</v>
      </c>
      <c r="J32" s="67" t="s">
        <v>15</v>
      </c>
      <c r="K32" s="67" t="s">
        <v>16</v>
      </c>
      <c r="L32" s="67" t="s">
        <v>131</v>
      </c>
    </row>
    <row r="33" spans="2:12" ht="19.5" customHeight="1" x14ac:dyDescent="0.25">
      <c r="D33" s="76"/>
      <c r="F33" s="77" t="s">
        <v>36</v>
      </c>
      <c r="G33" s="72" t="s">
        <v>37</v>
      </c>
      <c r="H33" s="11" t="s">
        <v>18</v>
      </c>
      <c r="I33" s="114">
        <v>8312.9380946296296</v>
      </c>
      <c r="J33" s="114">
        <v>8755.0140599069691</v>
      </c>
      <c r="K33" s="114">
        <v>9089.3124923205742</v>
      </c>
      <c r="L33" s="114">
        <v>9379.6088938068315</v>
      </c>
    </row>
    <row r="34" spans="2:12" ht="11.25" customHeight="1" x14ac:dyDescent="0.25">
      <c r="D34" s="76"/>
      <c r="F34" s="77" t="s">
        <v>38</v>
      </c>
      <c r="G34" s="85" t="s">
        <v>98</v>
      </c>
      <c r="H34" s="11" t="s">
        <v>18</v>
      </c>
      <c r="I34" s="114">
        <v>7423.1562612962971</v>
      </c>
      <c r="J34" s="86">
        <v>7775.1628054069697</v>
      </c>
      <c r="K34" s="86">
        <v>8028.4001836790749</v>
      </c>
      <c r="L34" s="86">
        <v>8266.041125115973</v>
      </c>
    </row>
    <row r="35" spans="2:12" ht="11.25" customHeight="1" x14ac:dyDescent="0.25">
      <c r="D35" s="76"/>
      <c r="F35" s="77" t="s">
        <v>40</v>
      </c>
      <c r="G35" s="85" t="s">
        <v>71</v>
      </c>
      <c r="H35" s="11" t="s">
        <v>18</v>
      </c>
      <c r="I35" s="114">
        <v>841.67683333333332</v>
      </c>
      <c r="J35" s="86">
        <v>931.73625449999997</v>
      </c>
      <c r="K35" s="86">
        <v>1012.7973086415</v>
      </c>
      <c r="L35" s="86">
        <v>1065.462768690858</v>
      </c>
    </row>
    <row r="36" spans="2:12" ht="15" customHeight="1" x14ac:dyDescent="0.2">
      <c r="C36" s="6" t="str">
        <f>[3]Тарифы!$X$87</f>
        <v>1ВО::1.1</v>
      </c>
      <c r="D36" s="76"/>
      <c r="F36" s="70" t="s">
        <v>99</v>
      </c>
      <c r="G36" s="87" t="s">
        <v>100</v>
      </c>
      <c r="H36" s="11" t="s">
        <v>18</v>
      </c>
      <c r="I36" s="114">
        <v>0</v>
      </c>
      <c r="J36" s="114">
        <v>0</v>
      </c>
      <c r="K36" s="114">
        <v>0</v>
      </c>
      <c r="L36" s="114">
        <v>0</v>
      </c>
    </row>
    <row r="37" spans="2:12" ht="15" customHeight="1" x14ac:dyDescent="0.25">
      <c r="D37" s="76"/>
      <c r="F37" s="70" t="s">
        <v>101</v>
      </c>
      <c r="G37" s="88" t="s">
        <v>102</v>
      </c>
      <c r="H37" s="11" t="s">
        <v>18</v>
      </c>
      <c r="I37" s="114">
        <v>8312.9380946296296</v>
      </c>
      <c r="J37" s="54">
        <v>8755.0140599069691</v>
      </c>
      <c r="K37" s="54">
        <v>9089.3124923205742</v>
      </c>
      <c r="L37" s="54">
        <v>9379.6088938068315</v>
      </c>
    </row>
    <row r="38" spans="2:12" ht="18" customHeight="1" x14ac:dyDescent="0.25">
      <c r="D38" s="76"/>
      <c r="F38" s="239" t="s">
        <v>43</v>
      </c>
      <c r="G38" s="239"/>
      <c r="H38" s="239"/>
      <c r="I38" s="239"/>
      <c r="J38" s="239"/>
      <c r="K38" s="239"/>
      <c r="L38" s="239"/>
    </row>
    <row r="39" spans="2:12" ht="11.25" customHeight="1" x14ac:dyDescent="0.25">
      <c r="D39" s="76"/>
      <c r="F39" s="77" t="s">
        <v>10</v>
      </c>
      <c r="G39" s="89" t="s">
        <v>44</v>
      </c>
      <c r="H39" s="244" t="s">
        <v>45</v>
      </c>
      <c r="I39" s="244"/>
      <c r="J39" s="244"/>
      <c r="K39" s="244"/>
      <c r="L39" s="244"/>
    </row>
    <row r="40" spans="2:12" ht="21.75" customHeight="1" x14ac:dyDescent="0.25">
      <c r="D40" s="76"/>
      <c r="F40" s="77" t="s">
        <v>36</v>
      </c>
      <c r="G40" s="87" t="str">
        <f>G17</f>
        <v>Текущий (капитальный) ремонт и обслуживание объектов централизованной системы водоотведения за счет тарифных источников</v>
      </c>
      <c r="H40" s="245" t="str">
        <f>H13</f>
        <v>2024-2027 годы</v>
      </c>
      <c r="I40" s="246"/>
      <c r="J40" s="246"/>
      <c r="K40" s="246"/>
      <c r="L40" s="247"/>
    </row>
    <row r="41" spans="2:12" ht="22.5" customHeight="1" x14ac:dyDescent="0.25">
      <c r="D41" s="76"/>
      <c r="F41" s="77" t="s">
        <v>19</v>
      </c>
      <c r="G41" s="87" t="str">
        <f>G18</f>
        <v>Текущий (капитальный) ремонт и обслуживание объектов централизованной системы водоотведения за счет платы за негативное воздействие на централизованную систему водоотведения</v>
      </c>
      <c r="H41" s="248"/>
      <c r="I41" s="249"/>
      <c r="J41" s="249"/>
      <c r="K41" s="249"/>
      <c r="L41" s="250"/>
    </row>
    <row r="42" spans="2:12" ht="22.5" customHeight="1" x14ac:dyDescent="0.25">
      <c r="D42" s="76"/>
      <c r="F42" s="70">
        <v>3</v>
      </c>
      <c r="G42" s="87" t="s">
        <v>86</v>
      </c>
      <c r="H42" s="251"/>
      <c r="I42" s="252"/>
      <c r="J42" s="252"/>
      <c r="K42" s="252"/>
      <c r="L42" s="253"/>
    </row>
    <row r="43" spans="2:12" ht="50.25" customHeight="1" x14ac:dyDescent="0.25">
      <c r="D43" s="76"/>
      <c r="F43" s="270" t="s">
        <v>46</v>
      </c>
      <c r="G43" s="270"/>
      <c r="H43" s="270"/>
      <c r="I43" s="270"/>
      <c r="J43" s="270"/>
      <c r="K43" s="270"/>
      <c r="L43" s="270"/>
    </row>
    <row r="44" spans="2:12" ht="12" customHeight="1" x14ac:dyDescent="0.25">
      <c r="D44" s="76"/>
      <c r="F44" s="258" t="s">
        <v>10</v>
      </c>
      <c r="G44" s="271" t="s">
        <v>33</v>
      </c>
      <c r="H44" s="258" t="s">
        <v>12</v>
      </c>
      <c r="I44" s="240" t="s">
        <v>13</v>
      </c>
      <c r="J44" s="241"/>
      <c r="K44" s="241"/>
      <c r="L44" s="242"/>
    </row>
    <row r="45" spans="2:12" ht="14.25" customHeight="1" x14ac:dyDescent="0.25">
      <c r="D45" s="76"/>
      <c r="F45" s="258"/>
      <c r="G45" s="271"/>
      <c r="H45" s="258"/>
      <c r="I45" s="102" t="s">
        <v>14</v>
      </c>
      <c r="J45" s="70" t="s">
        <v>15</v>
      </c>
      <c r="K45" s="70" t="s">
        <v>16</v>
      </c>
      <c r="L45" s="70" t="s">
        <v>131</v>
      </c>
    </row>
    <row r="46" spans="2:12" ht="12" customHeight="1" x14ac:dyDescent="0.2">
      <c r="B46" s="6" t="e">
        <f>OR(B47,#REF!,B48)</f>
        <v>#REF!</v>
      </c>
      <c r="C46" s="6" t="e">
        <f>#REF!</f>
        <v>#REF!</v>
      </c>
      <c r="D46" s="76"/>
      <c r="F46" s="90">
        <v>1</v>
      </c>
      <c r="G46" s="164" t="s">
        <v>103</v>
      </c>
      <c r="H46" s="165"/>
      <c r="I46" s="165"/>
      <c r="J46" s="165"/>
      <c r="K46" s="165"/>
      <c r="L46" s="165"/>
    </row>
    <row r="47" spans="2:12" ht="11.25" customHeight="1" x14ac:dyDescent="0.2">
      <c r="B47" s="6" t="e">
        <f>AND(C46="Водоотведение",OR(region_name&lt;&gt;"Ленинградская область",C47&lt;&gt;"Тариф на транспортировку сточных вод"))</f>
        <v>#REF!</v>
      </c>
      <c r="C47" s="6" t="e">
        <f>#REF!</f>
        <v>#REF!</v>
      </c>
      <c r="D47" s="76"/>
      <c r="F47" s="91" t="s">
        <v>38</v>
      </c>
      <c r="G47" s="71" t="s">
        <v>104</v>
      </c>
      <c r="H47" s="32" t="s">
        <v>49</v>
      </c>
      <c r="I47" s="117">
        <v>0</v>
      </c>
      <c r="J47" s="117">
        <v>0</v>
      </c>
      <c r="K47" s="117">
        <v>0</v>
      </c>
      <c r="L47" s="117">
        <v>0</v>
      </c>
    </row>
    <row r="48" spans="2:12" ht="12.75" customHeight="1" x14ac:dyDescent="0.2">
      <c r="B48" s="6" t="e">
        <f>AND(C46="Водоотведение",OR(region_name&lt;&gt;"Ленинградская область",C47&lt;&gt;"Тариф на транспортировку сточных вод"))</f>
        <v>#REF!</v>
      </c>
      <c r="D48" s="76"/>
      <c r="F48" s="11" t="s">
        <v>40</v>
      </c>
      <c r="G48" s="71" t="s">
        <v>105</v>
      </c>
      <c r="H48" s="32" t="s">
        <v>49</v>
      </c>
      <c r="I48" s="117">
        <v>70</v>
      </c>
      <c r="J48" s="117">
        <v>70</v>
      </c>
      <c r="K48" s="117">
        <v>70</v>
      </c>
      <c r="L48" s="117">
        <v>70</v>
      </c>
    </row>
    <row r="49" spans="2:12" ht="12.75" customHeight="1" x14ac:dyDescent="0.2">
      <c r="B49" s="6" t="e">
        <f>B50</f>
        <v>#REF!</v>
      </c>
      <c r="D49" s="76"/>
      <c r="F49" s="11">
        <v>2</v>
      </c>
      <c r="G49" s="164" t="s">
        <v>106</v>
      </c>
      <c r="H49" s="165"/>
      <c r="I49" s="165"/>
      <c r="J49" s="165"/>
      <c r="K49" s="165"/>
      <c r="L49" s="165"/>
    </row>
    <row r="50" spans="2:12" ht="12" customHeight="1" x14ac:dyDescent="0.2">
      <c r="B50" s="6" t="e">
        <f>C46="Водоотведение"</f>
        <v>#REF!</v>
      </c>
      <c r="D50" s="76"/>
      <c r="F50" s="11" t="s">
        <v>52</v>
      </c>
      <c r="G50" s="92" t="s">
        <v>53</v>
      </c>
      <c r="H50" s="32" t="s">
        <v>54</v>
      </c>
      <c r="I50" s="116">
        <v>0</v>
      </c>
      <c r="J50" s="116">
        <v>0</v>
      </c>
      <c r="K50" s="116">
        <v>0</v>
      </c>
      <c r="L50" s="116">
        <v>0</v>
      </c>
    </row>
    <row r="51" spans="2:12" ht="12" customHeight="1" x14ac:dyDescent="0.2">
      <c r="B51" s="6" t="e">
        <f>OR(B52,#REF!)</f>
        <v>#REF!</v>
      </c>
      <c r="D51" s="76"/>
      <c r="F51" s="11">
        <v>3</v>
      </c>
      <c r="G51" s="164" t="s">
        <v>55</v>
      </c>
      <c r="H51" s="165"/>
      <c r="I51" s="165"/>
      <c r="J51" s="165"/>
      <c r="K51" s="165"/>
      <c r="L51" s="165"/>
    </row>
    <row r="52" spans="2:12" ht="16.5" customHeight="1" x14ac:dyDescent="0.2">
      <c r="B52" s="6" t="e">
        <f>AND(C46="Водоотведение",C47&lt;&gt;"Тариф на транспортировку сточных вод")</f>
        <v>#REF!</v>
      </c>
      <c r="D52" s="76"/>
      <c r="F52" s="11" t="s">
        <v>27</v>
      </c>
      <c r="G52" s="92" t="s">
        <v>107</v>
      </c>
      <c r="H52" s="93" t="s">
        <v>58</v>
      </c>
      <c r="I52" s="118">
        <v>4.058681394546082</v>
      </c>
      <c r="J52" s="118">
        <v>4.058681394546082</v>
      </c>
      <c r="K52" s="118">
        <v>4.058681394546082</v>
      </c>
      <c r="L52" s="118">
        <v>4.058681394546082</v>
      </c>
    </row>
    <row r="53" spans="2:12" ht="16.5" customHeight="1" x14ac:dyDescent="0.2">
      <c r="B53" s="6"/>
      <c r="D53" s="76"/>
      <c r="F53" s="123"/>
      <c r="G53" s="35"/>
      <c r="H53" s="124"/>
      <c r="I53" s="125"/>
      <c r="J53" s="125"/>
      <c r="K53" s="125"/>
      <c r="L53" s="125"/>
    </row>
    <row r="54" spans="2:12" ht="16.5" customHeight="1" x14ac:dyDescent="0.2">
      <c r="B54" s="6"/>
      <c r="D54" s="76"/>
      <c r="F54" s="123"/>
      <c r="G54" s="35"/>
      <c r="H54" s="124"/>
      <c r="I54" s="125"/>
      <c r="J54" s="125"/>
      <c r="K54" s="125"/>
      <c r="L54" s="125"/>
    </row>
    <row r="55" spans="2:12" ht="16.5" customHeight="1" x14ac:dyDescent="0.2">
      <c r="B55" s="6"/>
      <c r="D55" s="76"/>
      <c r="F55" s="123"/>
      <c r="G55" s="35"/>
      <c r="H55" s="124"/>
      <c r="I55" s="125"/>
      <c r="J55" s="125"/>
      <c r="K55" s="125"/>
      <c r="L55" s="125"/>
    </row>
    <row r="56" spans="2:12" ht="16.5" customHeight="1" x14ac:dyDescent="0.2">
      <c r="B56" s="6"/>
      <c r="D56" s="76"/>
      <c r="F56" s="123"/>
      <c r="G56" s="35"/>
      <c r="H56" s="124"/>
      <c r="I56" s="125"/>
      <c r="J56" s="125"/>
      <c r="K56" s="125"/>
      <c r="L56" s="125"/>
    </row>
    <row r="57" spans="2:12" ht="16.5" customHeight="1" x14ac:dyDescent="0.2">
      <c r="B57" s="6"/>
      <c r="D57" s="76"/>
      <c r="F57" s="123"/>
      <c r="G57" s="35"/>
      <c r="H57" s="124"/>
      <c r="I57" s="125"/>
      <c r="J57" s="125"/>
      <c r="K57" s="125"/>
      <c r="L57" s="125"/>
    </row>
    <row r="58" spans="2:12" ht="16.5" customHeight="1" x14ac:dyDescent="0.2">
      <c r="B58" s="6"/>
      <c r="D58" s="76"/>
      <c r="F58" s="123"/>
      <c r="G58" s="35"/>
      <c r="H58" s="124"/>
      <c r="I58" s="125"/>
      <c r="J58" s="125"/>
      <c r="K58" s="125"/>
      <c r="L58" s="125"/>
    </row>
    <row r="59" spans="2:12" ht="16.5" customHeight="1" x14ac:dyDescent="0.2">
      <c r="B59" s="6"/>
      <c r="D59" s="76"/>
      <c r="F59" s="123"/>
      <c r="G59" s="35"/>
      <c r="H59" s="124"/>
      <c r="I59" s="125"/>
      <c r="J59" s="125"/>
      <c r="K59" s="125"/>
      <c r="L59" s="125"/>
    </row>
    <row r="60" spans="2:12" ht="16.5" customHeight="1" x14ac:dyDescent="0.2">
      <c r="B60" s="6"/>
      <c r="D60" s="76"/>
      <c r="F60" s="123"/>
      <c r="G60" s="35"/>
      <c r="H60" s="124"/>
      <c r="I60" s="125"/>
      <c r="J60" s="125"/>
      <c r="K60" s="125"/>
      <c r="L60" s="125"/>
    </row>
    <row r="61" spans="2:12" ht="16.5" customHeight="1" x14ac:dyDescent="0.2">
      <c r="B61" s="6"/>
      <c r="D61" s="76"/>
      <c r="F61" s="123"/>
      <c r="G61" s="35"/>
      <c r="H61" s="124"/>
      <c r="I61" s="125"/>
      <c r="J61" s="125"/>
      <c r="K61" s="125"/>
      <c r="L61" s="125"/>
    </row>
    <row r="62" spans="2:12" ht="16.5" customHeight="1" x14ac:dyDescent="0.2">
      <c r="B62" s="6"/>
      <c r="D62" s="76"/>
      <c r="F62" s="123"/>
      <c r="G62" s="35"/>
      <c r="H62" s="124"/>
      <c r="I62" s="125"/>
      <c r="J62" s="125"/>
      <c r="K62" s="125"/>
      <c r="L62" s="125"/>
    </row>
    <row r="63" spans="2:12" ht="12.75" customHeight="1" x14ac:dyDescent="0.25">
      <c r="D63" s="76"/>
      <c r="F63" s="238">
        <v>3</v>
      </c>
      <c r="G63" s="238"/>
      <c r="H63" s="238"/>
      <c r="I63" s="238"/>
      <c r="J63" s="238"/>
      <c r="K63" s="238"/>
      <c r="L63" s="238"/>
    </row>
    <row r="64" spans="2:12" ht="39.75" customHeight="1" x14ac:dyDescent="0.2">
      <c r="B64" s="6" t="b">
        <v>1</v>
      </c>
      <c r="D64" s="76"/>
      <c r="F64" s="243" t="s">
        <v>108</v>
      </c>
      <c r="G64" s="243"/>
      <c r="H64" s="243"/>
      <c r="I64" s="243"/>
      <c r="J64" s="243"/>
      <c r="K64" s="243"/>
      <c r="L64" s="243"/>
    </row>
    <row r="65" spans="2:13" ht="12" customHeight="1" x14ac:dyDescent="0.2">
      <c r="B65" s="6" t="b">
        <v>1</v>
      </c>
      <c r="D65" s="94"/>
      <c r="E65" s="95"/>
      <c r="F65" s="269" t="s">
        <v>10</v>
      </c>
      <c r="G65" s="258" t="s">
        <v>33</v>
      </c>
      <c r="H65" s="138" t="s">
        <v>12</v>
      </c>
      <c r="I65" s="234" t="s">
        <v>109</v>
      </c>
      <c r="J65" s="235"/>
      <c r="K65" s="235"/>
      <c r="L65" s="236"/>
    </row>
    <row r="66" spans="2:13" ht="13.5" customHeight="1" x14ac:dyDescent="0.2">
      <c r="B66" s="6" t="b">
        <v>1</v>
      </c>
      <c r="D66" s="94"/>
      <c r="E66" s="95"/>
      <c r="F66" s="269"/>
      <c r="G66" s="258"/>
      <c r="H66" s="138"/>
      <c r="I66" s="67" t="s">
        <v>14</v>
      </c>
      <c r="J66" s="67" t="s">
        <v>15</v>
      </c>
      <c r="K66" s="67" t="s">
        <v>16</v>
      </c>
      <c r="L66" s="67" t="s">
        <v>131</v>
      </c>
    </row>
    <row r="67" spans="2:13" ht="14.25" customHeight="1" x14ac:dyDescent="0.2">
      <c r="B67" s="6" t="e">
        <f>B46</f>
        <v>#REF!</v>
      </c>
      <c r="C67" s="6" t="e">
        <f>#REF!</f>
        <v>#REF!</v>
      </c>
      <c r="D67" s="96"/>
      <c r="E67" s="97"/>
      <c r="F67" s="90">
        <v>1</v>
      </c>
      <c r="G67" s="164" t="s">
        <v>103</v>
      </c>
      <c r="H67" s="165"/>
      <c r="I67" s="165"/>
      <c r="J67" s="165"/>
      <c r="K67" s="165"/>
      <c r="L67" s="165"/>
    </row>
    <row r="68" spans="2:13" ht="13.5" customHeight="1" x14ac:dyDescent="0.2">
      <c r="B68" s="6" t="e">
        <f>B47</f>
        <v>#REF!</v>
      </c>
      <c r="D68" s="96"/>
      <c r="E68" s="97"/>
      <c r="F68" s="91" t="s">
        <v>38</v>
      </c>
      <c r="G68" s="71" t="s">
        <v>104</v>
      </c>
      <c r="H68" s="32" t="s">
        <v>49</v>
      </c>
      <c r="I68" s="116">
        <v>0</v>
      </c>
      <c r="J68" s="12">
        <f>J47</f>
        <v>0</v>
      </c>
      <c r="K68" s="12">
        <f>K47</f>
        <v>0</v>
      </c>
      <c r="L68" s="12">
        <f>L47</f>
        <v>0</v>
      </c>
    </row>
    <row r="69" spans="2:13" ht="13.5" customHeight="1" x14ac:dyDescent="0.2">
      <c r="B69" s="6" t="e">
        <f>B68</f>
        <v>#REF!</v>
      </c>
      <c r="D69" s="96"/>
      <c r="E69" s="97"/>
      <c r="F69" s="91"/>
      <c r="G69" s="98" t="s">
        <v>60</v>
      </c>
      <c r="H69" s="32" t="s">
        <v>49</v>
      </c>
      <c r="I69" s="116">
        <v>0</v>
      </c>
      <c r="J69" s="99">
        <v>0</v>
      </c>
      <c r="K69" s="12">
        <f>IF(J68=0,0,(K68-J68)/J68*100)</f>
        <v>0</v>
      </c>
      <c r="L69" s="12">
        <f>IF(K68=0,0,(L68-K68)/K68*100)</f>
        <v>0</v>
      </c>
    </row>
    <row r="70" spans="2:13" ht="9.75" hidden="1" customHeight="1" x14ac:dyDescent="0.2">
      <c r="B70" s="6" t="e">
        <f>#REF!</f>
        <v>#REF!</v>
      </c>
      <c r="C70" s="6" t="e">
        <f>INDEX([3]Тарифы!$AF$86:$AF$99,MATCH(#REF!,[3]Тарифы!$Y$86:$Y$99,0))</f>
        <v>#REF!</v>
      </c>
      <c r="D70" s="96"/>
      <c r="E70" s="97"/>
      <c r="F70" s="91" t="s">
        <v>40</v>
      </c>
      <c r="G70" s="100" t="s">
        <v>110</v>
      </c>
      <c r="H70" s="32" t="s">
        <v>49</v>
      </c>
      <c r="I70" s="116"/>
      <c r="J70" s="12" t="e">
        <f>#REF!</f>
        <v>#REF!</v>
      </c>
      <c r="K70" s="12" t="e">
        <f>#REF!</f>
        <v>#REF!</v>
      </c>
      <c r="L70" s="12" t="e">
        <f>#REF!</f>
        <v>#REF!</v>
      </c>
    </row>
    <row r="71" spans="2:13" ht="9.75" hidden="1" customHeight="1" x14ac:dyDescent="0.2">
      <c r="B71" s="6" t="e">
        <f>B70</f>
        <v>#REF!</v>
      </c>
      <c r="D71" s="96"/>
      <c r="E71" s="97"/>
      <c r="F71" s="91"/>
      <c r="G71" s="98" t="s">
        <v>60</v>
      </c>
      <c r="H71" s="32" t="s">
        <v>49</v>
      </c>
      <c r="I71" s="116"/>
      <c r="J71" s="99" t="e">
        <f>IF(H70=0,0,(J70-H70)/H70*100)</f>
        <v>#REF!</v>
      </c>
      <c r="K71" s="12" t="e">
        <f>IF(J70=0,0,(K70-J70)/J70*100)</f>
        <v>#REF!</v>
      </c>
      <c r="L71" s="12" t="e">
        <f>IF(K70=0,0,(L70-K70)/K70*100)</f>
        <v>#REF!</v>
      </c>
    </row>
    <row r="72" spans="2:13" ht="14.25" customHeight="1" x14ac:dyDescent="0.2">
      <c r="B72" s="6" t="e">
        <f>B48</f>
        <v>#REF!</v>
      </c>
      <c r="D72" s="96"/>
      <c r="E72" s="97"/>
      <c r="F72" s="91" t="s">
        <v>40</v>
      </c>
      <c r="G72" s="71" t="s">
        <v>105</v>
      </c>
      <c r="H72" s="32" t="s">
        <v>49</v>
      </c>
      <c r="I72" s="116">
        <v>70</v>
      </c>
      <c r="J72" s="12">
        <f>J48</f>
        <v>70</v>
      </c>
      <c r="K72" s="12">
        <f>K48</f>
        <v>70</v>
      </c>
      <c r="L72" s="12">
        <f>L48</f>
        <v>70</v>
      </c>
    </row>
    <row r="73" spans="2:13" ht="12" customHeight="1" x14ac:dyDescent="0.2">
      <c r="B73" s="6" t="e">
        <f>B72</f>
        <v>#REF!</v>
      </c>
      <c r="D73" s="96"/>
      <c r="E73" s="97"/>
      <c r="F73" s="91"/>
      <c r="G73" s="98" t="s">
        <v>60</v>
      </c>
      <c r="H73" s="32" t="s">
        <v>49</v>
      </c>
      <c r="I73" s="116">
        <v>0</v>
      </c>
      <c r="J73" s="99">
        <v>0</v>
      </c>
      <c r="K73" s="12">
        <f>IF(J72=0,0,(K72-J72)/J72*100)</f>
        <v>0</v>
      </c>
      <c r="L73" s="12">
        <f>IF(K72=0,0,(L72-K72)/K72*100)</f>
        <v>0</v>
      </c>
    </row>
    <row r="74" spans="2:13" ht="12.75" customHeight="1" x14ac:dyDescent="0.2">
      <c r="B74" s="6" t="e">
        <f>B49</f>
        <v>#REF!</v>
      </c>
      <c r="D74" s="96"/>
      <c r="E74" s="97"/>
      <c r="F74" s="11">
        <v>2</v>
      </c>
      <c r="G74" s="164" t="s">
        <v>106</v>
      </c>
      <c r="H74" s="165"/>
      <c r="I74" s="165"/>
      <c r="J74" s="165"/>
      <c r="K74" s="165"/>
      <c r="L74" s="165"/>
    </row>
    <row r="75" spans="2:13" ht="13.5" customHeight="1" x14ac:dyDescent="0.2">
      <c r="B75" s="6" t="e">
        <f>B50</f>
        <v>#REF!</v>
      </c>
      <c r="D75" s="96"/>
      <c r="E75" s="97"/>
      <c r="F75" s="11" t="s">
        <v>52</v>
      </c>
      <c r="G75" s="92" t="s">
        <v>53</v>
      </c>
      <c r="H75" s="32" t="s">
        <v>54</v>
      </c>
      <c r="I75" s="116">
        <v>0</v>
      </c>
      <c r="J75" s="12">
        <f>J50</f>
        <v>0</v>
      </c>
      <c r="K75" s="12">
        <f>K50</f>
        <v>0</v>
      </c>
      <c r="L75" s="12">
        <f>L50</f>
        <v>0</v>
      </c>
    </row>
    <row r="76" spans="2:13" ht="11.25" customHeight="1" x14ac:dyDescent="0.2">
      <c r="B76" s="6" t="e">
        <f>B75</f>
        <v>#REF!</v>
      </c>
      <c r="D76" s="96"/>
      <c r="E76" s="97"/>
      <c r="F76" s="91"/>
      <c r="G76" s="98" t="s">
        <v>60</v>
      </c>
      <c r="H76" s="32" t="s">
        <v>49</v>
      </c>
      <c r="I76" s="116">
        <v>0</v>
      </c>
      <c r="J76" s="99">
        <v>0</v>
      </c>
      <c r="K76" s="12">
        <f>IF(J75=0,0,(K75-J75)/J75*100)</f>
        <v>0</v>
      </c>
      <c r="L76" s="12">
        <f>IF(K75=0,0,(L75-K75)/K75*100)</f>
        <v>0</v>
      </c>
    </row>
    <row r="77" spans="2:13" ht="14.25" customHeight="1" x14ac:dyDescent="0.2">
      <c r="B77" s="6" t="e">
        <f>B51</f>
        <v>#REF!</v>
      </c>
      <c r="D77" s="96"/>
      <c r="E77" s="97"/>
      <c r="F77" s="11">
        <v>3</v>
      </c>
      <c r="G77" s="164" t="s">
        <v>55</v>
      </c>
      <c r="H77" s="165"/>
      <c r="I77" s="165"/>
      <c r="J77" s="165"/>
      <c r="K77" s="165"/>
      <c r="L77" s="165"/>
    </row>
    <row r="78" spans="2:13" ht="13.5" customHeight="1" x14ac:dyDescent="0.2">
      <c r="B78" s="6" t="e">
        <f>#REF!</f>
        <v>#REF!</v>
      </c>
      <c r="D78" s="96"/>
      <c r="E78" s="97"/>
      <c r="F78" s="11" t="s">
        <v>27</v>
      </c>
      <c r="G78" s="92" t="s">
        <v>107</v>
      </c>
      <c r="H78" s="93" t="s">
        <v>58</v>
      </c>
      <c r="I78" s="118">
        <v>4.058681394546082</v>
      </c>
      <c r="J78" s="12">
        <f>J52</f>
        <v>4.058681394546082</v>
      </c>
      <c r="K78" s="12">
        <f t="shared" ref="K78:L78" si="0">K52</f>
        <v>4.058681394546082</v>
      </c>
      <c r="L78" s="12">
        <f t="shared" si="0"/>
        <v>4.058681394546082</v>
      </c>
      <c r="M78" s="1" t="s">
        <v>111</v>
      </c>
    </row>
    <row r="79" spans="2:13" ht="12.75" customHeight="1" x14ac:dyDescent="0.2">
      <c r="B79" s="6" t="e">
        <f>B78</f>
        <v>#REF!</v>
      </c>
      <c r="D79" s="96"/>
      <c r="E79" s="97"/>
      <c r="F79" s="91"/>
      <c r="G79" s="98" t="s">
        <v>60</v>
      </c>
      <c r="H79" s="32" t="s">
        <v>49</v>
      </c>
      <c r="I79" s="116">
        <v>0</v>
      </c>
      <c r="J79" s="99">
        <v>0</v>
      </c>
      <c r="K79" s="12">
        <f>IF(J78=0,0,(K78-J78)/J78*100)</f>
        <v>0</v>
      </c>
      <c r="L79" s="12">
        <f>IF(K78=0,0,(L78-K78)/K78*100)</f>
        <v>0</v>
      </c>
    </row>
    <row r="80" spans="2:13" ht="18.75" customHeight="1" x14ac:dyDescent="0.25">
      <c r="D80" s="76"/>
      <c r="F80" s="243" t="s">
        <v>63</v>
      </c>
      <c r="G80" s="243"/>
      <c r="H80" s="243"/>
      <c r="I80" s="243"/>
      <c r="J80" s="243"/>
      <c r="K80" s="243"/>
      <c r="L80" s="243"/>
    </row>
    <row r="81" spans="4:15" ht="24" customHeight="1" x14ac:dyDescent="0.25">
      <c r="D81" s="76"/>
      <c r="F81" s="101" t="s">
        <v>10</v>
      </c>
      <c r="G81" s="101" t="s">
        <v>33</v>
      </c>
      <c r="H81" s="102" t="s">
        <v>12</v>
      </c>
      <c r="I81" s="102" t="s">
        <v>134</v>
      </c>
      <c r="J81" s="53" t="s">
        <v>135</v>
      </c>
      <c r="K81" s="259" t="s">
        <v>64</v>
      </c>
      <c r="L81" s="260"/>
      <c r="M81" s="255"/>
      <c r="N81" s="256"/>
      <c r="O81" s="256"/>
    </row>
    <row r="82" spans="4:15" ht="14.25" customHeight="1" x14ac:dyDescent="0.25">
      <c r="D82" s="76"/>
      <c r="F82" s="69" t="s">
        <v>36</v>
      </c>
      <c r="G82" s="68" t="s">
        <v>112</v>
      </c>
      <c r="H82" s="101" t="s">
        <v>18</v>
      </c>
      <c r="I82" s="101">
        <v>0</v>
      </c>
      <c r="J82" s="54">
        <v>0</v>
      </c>
      <c r="K82" s="261"/>
      <c r="L82" s="262"/>
      <c r="M82" s="103"/>
      <c r="N82" s="104"/>
      <c r="O82" s="104"/>
    </row>
    <row r="83" spans="4:15" ht="11.25" customHeight="1" x14ac:dyDescent="0.25">
      <c r="D83" s="76"/>
      <c r="F83" s="69" t="s">
        <v>38</v>
      </c>
      <c r="G83" s="68" t="s">
        <v>66</v>
      </c>
      <c r="H83" s="101" t="s">
        <v>18</v>
      </c>
      <c r="I83" s="101">
        <v>0</v>
      </c>
      <c r="J83" s="105">
        <v>0</v>
      </c>
      <c r="K83" s="263"/>
      <c r="L83" s="264"/>
      <c r="M83" s="255"/>
      <c r="N83" s="255"/>
      <c r="O83" s="255"/>
    </row>
    <row r="84" spans="4:15" ht="11.25" customHeight="1" x14ac:dyDescent="0.25">
      <c r="D84" s="76"/>
      <c r="F84" s="69" t="s">
        <v>67</v>
      </c>
      <c r="G84" s="68" t="s">
        <v>113</v>
      </c>
      <c r="H84" s="101" t="s">
        <v>18</v>
      </c>
      <c r="I84" s="101" t="s">
        <v>125</v>
      </c>
      <c r="J84" s="105">
        <v>0</v>
      </c>
      <c r="K84" s="263"/>
      <c r="L84" s="264"/>
      <c r="M84" s="255"/>
      <c r="N84" s="255"/>
      <c r="O84" s="255"/>
    </row>
    <row r="85" spans="4:15" ht="11.25" customHeight="1" x14ac:dyDescent="0.25">
      <c r="D85" s="76"/>
      <c r="F85" s="69" t="s">
        <v>69</v>
      </c>
      <c r="G85" s="68" t="s">
        <v>114</v>
      </c>
      <c r="H85" s="101" t="s">
        <v>18</v>
      </c>
      <c r="I85" s="101">
        <v>0</v>
      </c>
      <c r="J85" s="105">
        <v>0</v>
      </c>
      <c r="K85" s="263"/>
      <c r="L85" s="264"/>
      <c r="M85" s="255"/>
      <c r="N85" s="255"/>
      <c r="O85" s="255"/>
    </row>
    <row r="86" spans="4:15" ht="11.25" customHeight="1" x14ac:dyDescent="0.25">
      <c r="D86" s="76"/>
      <c r="F86" s="69" t="s">
        <v>19</v>
      </c>
      <c r="G86" s="68" t="s">
        <v>71</v>
      </c>
      <c r="H86" s="101" t="s">
        <v>18</v>
      </c>
      <c r="I86" s="101">
        <v>0</v>
      </c>
      <c r="J86" s="105">
        <v>0</v>
      </c>
      <c r="K86" s="263"/>
      <c r="L86" s="264"/>
      <c r="M86" s="255"/>
      <c r="N86" s="255"/>
      <c r="O86" s="255"/>
    </row>
    <row r="87" spans="4:15" ht="12" customHeight="1" x14ac:dyDescent="0.25">
      <c r="D87" s="76"/>
      <c r="F87" s="101" t="s">
        <v>62</v>
      </c>
      <c r="G87" s="68" t="s">
        <v>100</v>
      </c>
      <c r="H87" s="101" t="s">
        <v>18</v>
      </c>
      <c r="I87" s="101">
        <v>0</v>
      </c>
      <c r="J87" s="105">
        <v>0</v>
      </c>
      <c r="K87" s="263"/>
      <c r="L87" s="264"/>
      <c r="M87" s="255"/>
      <c r="N87" s="255"/>
      <c r="O87" s="255"/>
    </row>
    <row r="88" spans="4:15" ht="12.75" customHeight="1" x14ac:dyDescent="0.25">
      <c r="D88" s="76"/>
      <c r="F88" s="101" t="s">
        <v>115</v>
      </c>
      <c r="G88" s="106" t="str">
        <f>G37</f>
        <v>Всего за счет тарифных и прочих источников</v>
      </c>
      <c r="H88" s="101" t="s">
        <v>18</v>
      </c>
      <c r="I88" s="101">
        <v>0</v>
      </c>
      <c r="J88" s="105">
        <v>0</v>
      </c>
      <c r="K88" s="263"/>
      <c r="L88" s="264"/>
      <c r="M88" s="255"/>
      <c r="N88" s="255"/>
      <c r="O88" s="255"/>
    </row>
    <row r="89" spans="4:15" ht="11.25" customHeight="1" x14ac:dyDescent="0.25">
      <c r="D89" s="76"/>
      <c r="F89" s="101" t="s">
        <v>116</v>
      </c>
      <c r="G89" s="68" t="s">
        <v>117</v>
      </c>
      <c r="H89" s="101" t="s">
        <v>73</v>
      </c>
      <c r="I89" s="101">
        <v>0</v>
      </c>
      <c r="J89" s="107">
        <v>0</v>
      </c>
      <c r="K89" s="263"/>
      <c r="L89" s="264"/>
      <c r="M89" s="255"/>
      <c r="N89" s="255"/>
      <c r="O89" s="255"/>
    </row>
    <row r="90" spans="4:15" ht="11.25" customHeight="1" x14ac:dyDescent="0.25">
      <c r="D90" s="76"/>
      <c r="F90" s="101" t="s">
        <v>118</v>
      </c>
      <c r="G90" s="119" t="s">
        <v>119</v>
      </c>
      <c r="H90" s="120"/>
      <c r="I90" s="120"/>
      <c r="J90" s="120"/>
      <c r="K90" s="263"/>
      <c r="L90" s="264"/>
      <c r="M90" s="103"/>
      <c r="N90" s="103"/>
      <c r="O90" s="103"/>
    </row>
    <row r="91" spans="4:15" ht="11.25" customHeight="1" x14ac:dyDescent="0.25">
      <c r="D91" s="76"/>
      <c r="F91" s="101" t="s">
        <v>120</v>
      </c>
      <c r="G91" s="108" t="str">
        <f>G68</f>
        <v>подпункт "а" пункта 12 приказа Минстроя России от 04.04.2014 № 162/пр</v>
      </c>
      <c r="H91" s="32" t="s">
        <v>49</v>
      </c>
      <c r="I91" s="116">
        <v>0</v>
      </c>
      <c r="J91" s="109">
        <f>'[5]Расчет КиН (полный цикл)'!G30</f>
        <v>0</v>
      </c>
      <c r="K91" s="263"/>
      <c r="L91" s="264"/>
      <c r="M91" s="103"/>
      <c r="N91" s="103"/>
      <c r="O91" s="103"/>
    </row>
    <row r="92" spans="4:15" ht="11.25" customHeight="1" x14ac:dyDescent="0.25">
      <c r="D92" s="76"/>
      <c r="F92" s="101" t="s">
        <v>121</v>
      </c>
      <c r="G92" s="108" t="str">
        <f>G72</f>
        <v>подпункт "в" пункта 12 приказа Минстроя России от 04.04.2014 № 162/пр</v>
      </c>
      <c r="H92" s="32" t="s">
        <v>49</v>
      </c>
      <c r="I92" s="116">
        <v>0</v>
      </c>
      <c r="J92" s="109">
        <f>'[5]Расчет КиН (полный цикл)'!G32</f>
        <v>0</v>
      </c>
      <c r="K92" s="263"/>
      <c r="L92" s="264"/>
      <c r="M92" s="103"/>
      <c r="N92" s="103"/>
      <c r="O92" s="103"/>
    </row>
    <row r="93" spans="4:15" ht="11.25" customHeight="1" x14ac:dyDescent="0.25">
      <c r="D93" s="76"/>
      <c r="F93" s="101" t="s">
        <v>122</v>
      </c>
      <c r="G93" s="108" t="str">
        <f>G75</f>
        <v>пункт 11 приказа Минстроя России от 04.04.2014 № 162/пр</v>
      </c>
      <c r="H93" s="32" t="s">
        <v>49</v>
      </c>
      <c r="I93" s="116">
        <v>0</v>
      </c>
      <c r="J93" s="109">
        <f>'[5]Расчет КиН (полный цикл)'!G34</f>
        <v>0</v>
      </c>
      <c r="K93" s="265"/>
      <c r="L93" s="266"/>
      <c r="M93" s="103"/>
      <c r="N93" s="103"/>
      <c r="O93" s="103"/>
    </row>
    <row r="94" spans="4:15" ht="12" customHeight="1" x14ac:dyDescent="0.25">
      <c r="D94" s="76"/>
      <c r="F94" s="243" t="s">
        <v>75</v>
      </c>
      <c r="G94" s="243"/>
      <c r="H94" s="243"/>
      <c r="I94" s="243"/>
      <c r="J94" s="243"/>
      <c r="K94" s="243"/>
      <c r="L94" s="243"/>
    </row>
    <row r="95" spans="4:15" ht="19.5" customHeight="1" x14ac:dyDescent="0.25">
      <c r="D95" s="76"/>
      <c r="F95" s="151" t="s">
        <v>10</v>
      </c>
      <c r="G95" s="257" t="s">
        <v>44</v>
      </c>
      <c r="H95" s="258" t="s">
        <v>12</v>
      </c>
      <c r="I95" s="234" t="s">
        <v>109</v>
      </c>
      <c r="J95" s="235"/>
      <c r="K95" s="235"/>
      <c r="L95" s="236"/>
    </row>
    <row r="96" spans="4:15" ht="11.25" customHeight="1" x14ac:dyDescent="0.25">
      <c r="D96" s="76"/>
      <c r="F96" s="151"/>
      <c r="G96" s="257"/>
      <c r="H96" s="258"/>
      <c r="I96" s="102" t="s">
        <v>14</v>
      </c>
      <c r="J96" s="67" t="s">
        <v>15</v>
      </c>
      <c r="K96" s="67" t="s">
        <v>16</v>
      </c>
      <c r="L96" s="67" t="s">
        <v>131</v>
      </c>
    </row>
    <row r="97" spans="4:12" ht="11.25" customHeight="1" x14ac:dyDescent="0.25">
      <c r="D97" s="110">
        <v>1</v>
      </c>
      <c r="E97" s="111"/>
      <c r="F97" s="112">
        <v>1</v>
      </c>
      <c r="G97" s="78" t="s">
        <v>77</v>
      </c>
      <c r="H97" s="70" t="s">
        <v>18</v>
      </c>
      <c r="I97" s="70" t="s">
        <v>61</v>
      </c>
      <c r="J97" s="113" t="s">
        <v>61</v>
      </c>
      <c r="K97" s="113" t="s">
        <v>61</v>
      </c>
      <c r="L97" s="113" t="s">
        <v>61</v>
      </c>
    </row>
    <row r="98" spans="4:12" hidden="1" x14ac:dyDescent="0.25"/>
    <row r="99" spans="4:12" hidden="1" x14ac:dyDescent="0.25"/>
    <row r="100" spans="4:12" ht="9.75" customHeight="1" x14ac:dyDescent="0.25"/>
    <row r="101" spans="4:12" hidden="1" x14ac:dyDescent="0.25"/>
    <row r="102" spans="4:12" hidden="1" x14ac:dyDescent="0.25"/>
    <row r="103" spans="4:12" ht="12.75" customHeight="1" x14ac:dyDescent="0.25">
      <c r="F103" s="233" t="s">
        <v>123</v>
      </c>
      <c r="G103" s="233"/>
      <c r="H103" s="233"/>
      <c r="I103" s="233"/>
      <c r="J103" s="233"/>
      <c r="K103" s="233"/>
      <c r="L103" s="233"/>
    </row>
    <row r="104" spans="4:12" x14ac:dyDescent="0.25">
      <c r="F104" s="233"/>
      <c r="G104" s="233"/>
      <c r="H104" s="233"/>
      <c r="I104" s="233"/>
      <c r="J104" s="233"/>
      <c r="K104" s="233"/>
      <c r="L104" s="233"/>
    </row>
  </sheetData>
  <mergeCells count="60">
    <mergeCell ref="F8:L8"/>
    <mergeCell ref="F7:L7"/>
    <mergeCell ref="F15:F16"/>
    <mergeCell ref="G15:G16"/>
    <mergeCell ref="H15:H16"/>
    <mergeCell ref="I15:L15"/>
    <mergeCell ref="F9:G9"/>
    <mergeCell ref="H9:L9"/>
    <mergeCell ref="F10:G10"/>
    <mergeCell ref="H10:L10"/>
    <mergeCell ref="F11:G11"/>
    <mergeCell ref="H11:L11"/>
    <mergeCell ref="F12:G12"/>
    <mergeCell ref="H12:L12"/>
    <mergeCell ref="F13:G13"/>
    <mergeCell ref="H13:L13"/>
    <mergeCell ref="F14:L14"/>
    <mergeCell ref="F20:L20"/>
    <mergeCell ref="F21:F22"/>
    <mergeCell ref="G21:G22"/>
    <mergeCell ref="H21:H22"/>
    <mergeCell ref="I21:L21"/>
    <mergeCell ref="F30:L30"/>
    <mergeCell ref="F31:F32"/>
    <mergeCell ref="G31:G32"/>
    <mergeCell ref="H31:H32"/>
    <mergeCell ref="F65:F66"/>
    <mergeCell ref="G65:G66"/>
    <mergeCell ref="H65:H66"/>
    <mergeCell ref="I65:L65"/>
    <mergeCell ref="F64:L64"/>
    <mergeCell ref="F43:L43"/>
    <mergeCell ref="F44:F45"/>
    <mergeCell ref="G44:G45"/>
    <mergeCell ref="H44:H45"/>
    <mergeCell ref="I44:L44"/>
    <mergeCell ref="M81:O81"/>
    <mergeCell ref="F94:L94"/>
    <mergeCell ref="F95:F96"/>
    <mergeCell ref="G95:G96"/>
    <mergeCell ref="H95:H96"/>
    <mergeCell ref="M83:O89"/>
    <mergeCell ref="K81:L81"/>
    <mergeCell ref="K82:L93"/>
    <mergeCell ref="G67:L67"/>
    <mergeCell ref="F103:L104"/>
    <mergeCell ref="I95:L95"/>
    <mergeCell ref="I4:L4"/>
    <mergeCell ref="G46:L46"/>
    <mergeCell ref="G49:L49"/>
    <mergeCell ref="G51:L51"/>
    <mergeCell ref="F63:L63"/>
    <mergeCell ref="F38:L38"/>
    <mergeCell ref="I31:L31"/>
    <mergeCell ref="G74:L74"/>
    <mergeCell ref="G77:L77"/>
    <mergeCell ref="F80:L80"/>
    <mergeCell ref="H39:L39"/>
    <mergeCell ref="H40:L42"/>
    <mergeCell ref="F29:L29"/>
  </mergeCells>
  <dataValidations count="1">
    <dataValidation type="list" allowBlank="1" showInputMessage="1" showErrorMessage="1" sqref="M7">
      <formula1>version_PP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2024-11-04T17:15:42Z</dcterms:modified>
</cp:coreProperties>
</file>