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0" yWindow="0" windowWidth="19200" windowHeight="10995" tabRatio="873"/>
  </bookViews>
  <sheets>
    <sheet name="ПП к реш." sheetId="15" r:id="rId1"/>
    <sheet name="ПП к закл.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d_izm">#REF!</definedName>
    <definedName name="first_year">'[1]Общие сведения'!$H$9</definedName>
    <definedName name="gheger">#REF!</definedName>
    <definedName name="god">#REF!</definedName>
    <definedName name="gregreg">#REF!</definedName>
    <definedName name="hasTranspVO">'[2]Общие сведения'!$J$138</definedName>
    <definedName name="hasTranspVS">'[2]Общие сведения'!$I$138</definedName>
    <definedName name="hasVO">'[2]Общие сведения'!$H$138</definedName>
    <definedName name="hasVS">'[2]Общие сведения'!$G$138</definedName>
    <definedName name="last_year_vis">'[3]Общие сведения'!$J$9</definedName>
    <definedName name="logic">#REF!</definedName>
    <definedName name="mo">[4]Титульный!$F$23</definedName>
    <definedName name="mr">[4]Титульный!$F$21</definedName>
    <definedName name="MR_LIST">[4]REESTR_MO!$D$2:$D$46</definedName>
    <definedName name="mreg">#REF!</definedName>
    <definedName name="osn_expl_list">[1]TEHSHEET!$X$2:$X$14</definedName>
    <definedName name="p1_rst_1">[5]Лист2!$A$1</definedName>
    <definedName name="PERIOD_LENGTH">'[1]Общие сведения'!$H$10</definedName>
    <definedName name="plat_nds">'[6]Общие сведения'!$H$41</definedName>
    <definedName name="region_name">[7]Титульный!$AD$11</definedName>
    <definedName name="REGULATION_METHODS">[7]Титульный!$AD$62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r_np">#REF!</definedName>
    <definedName name="support_docs_list">[1]TEHSHEET!$X$17:$X$36</definedName>
    <definedName name="T2_DiapProt">P1_T2_DiapProt,P2_T2_DiapProt</definedName>
    <definedName name="T6_Protect">P1_T6_Protect,P2_T6_Protect</definedName>
    <definedName name="tariftype">[4]Титульный!$F$5</definedName>
    <definedName name="tpl_title">'[3]Общие сведения'!$O$17</definedName>
    <definedName name="type_sh">#REF!</definedName>
    <definedName name="version">[4]Инструкция!$G$3</definedName>
    <definedName name="vid_top">#REF!</definedName>
    <definedName name="VOLTAGE_LEVEL_list">[6]TEHSHEET!$Y$2:$Y$7</definedName>
    <definedName name="year">[4]Титульный!$F$10</definedName>
    <definedName name="year_list">[4]TEHSHEET!$I$1:$I$15</definedName>
    <definedName name="апиаи">'[6]Общие сведения'!$J$9</definedName>
    <definedName name="вмвм">'[6]Общие сведения'!$J$9</definedName>
    <definedName name="врватв">'[6]Общие сведения'!$O$17</definedName>
    <definedName name="вриар">'[1]Общие сведения'!$O$17</definedName>
    <definedName name="глнл">'[6]Общие сведения'!$H$8</definedName>
    <definedName name="епаапп">'[6]Общие сведения'!$J$9</definedName>
    <definedName name="епоот">'[6]Общие сведения'!$H$8</definedName>
    <definedName name="ираис">'[6]Общие сведения'!$O$17</definedName>
    <definedName name="керет">'[6]Общие сведения'!$J$9</definedName>
    <definedName name="кунркуркур">'[1]Общие сведения'!$O$17</definedName>
    <definedName name="л.">#REF!</definedName>
    <definedName name="лрлрл">'[6]Общие сведения'!$J$9</definedName>
    <definedName name="мпывмы">'[6]Общие сведения'!$H$8</definedName>
    <definedName name="неоь">'[6]Общие сведения'!$J$9</definedName>
    <definedName name="ннкуго">P1_T2_DiapProt,P2_T2_DiapProt</definedName>
    <definedName name="ншлнлр">'[6]Общие сведения'!$J$9</definedName>
    <definedName name="_xlnm.Print_Area" localSheetId="1">'ПП к закл.'!$A$1:$M$89</definedName>
    <definedName name="_xlnm.Print_Area" localSheetId="0">'ПП к реш.'!$A$1:$K$95</definedName>
    <definedName name="оепаоо">'[6]Общие сведения'!$H$8</definedName>
    <definedName name="оноо">'[6]Общие сведения'!$J$9</definedName>
    <definedName name="опо">'[6]Общие сведения'!$H$8</definedName>
    <definedName name="П12556">P6_T2.1?Protection</definedName>
    <definedName name="паапш">P1_T25?Data,P2_T25?Data</definedName>
    <definedName name="Перечень">'[8]3.6.1.'!#REF!</definedName>
    <definedName name="пиаипаи">'[6]Общие сведения'!$O$17</definedName>
    <definedName name="пррпрт">'[6]Общие сведения'!$O$17</definedName>
    <definedName name="птпрпрнр">'[6]Общие сведения'!$O$17</definedName>
    <definedName name="рвартврт">'[6]Общие сведения'!$J$9</definedName>
    <definedName name="рвравр">'[6]Общие сведения'!$J$9</definedName>
    <definedName name="ревуив">'[6]Общие сведения'!$H$8</definedName>
    <definedName name="риваа">'[6]Общие сведения'!$H$8</definedName>
    <definedName name="ртапоть">'[6]Общие сведения'!$O$17</definedName>
    <definedName name="ртррекр">'[6]Общие сведения'!$H$8</definedName>
    <definedName name="сатичич">'[6]Общие сведения'!$H$8</definedName>
    <definedName name="Т2">P1_T2_DiapProt,P2_T2_DiapProt</definedName>
    <definedName name="траптап">'[6]Общие сведения'!$H$8</definedName>
    <definedName name="укаука">'[2]Общие сведения'!$O$17</definedName>
    <definedName name="умуам">'[2]Общие сведения'!$H$8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5" l="1"/>
  <c r="B73" i="15" s="1"/>
  <c r="C62" i="15" a="1"/>
  <c r="C62" i="15" s="1"/>
  <c r="C61" i="15" s="1" a="1"/>
  <c r="C61" i="15" s="1"/>
  <c r="B56" i="15"/>
  <c r="B54" i="15"/>
  <c r="B69" i="15" s="1"/>
  <c r="C50" i="15" a="1"/>
  <c r="C50" i="15" s="1"/>
  <c r="C49" i="15" a="1"/>
  <c r="C49" i="15" s="1"/>
  <c r="B53" i="15" s="1"/>
  <c r="B29" i="15"/>
  <c r="B30" i="15" s="1"/>
  <c r="B31" i="15" s="1"/>
  <c r="B28" i="15"/>
  <c r="B27" i="15"/>
  <c r="C24" i="15" a="1"/>
  <c r="C24" i="15" s="1"/>
  <c r="B26" i="15" s="1" a="1"/>
  <c r="B26" i="15" s="1"/>
  <c r="B24" i="15"/>
  <c r="B25" i="15" s="1"/>
  <c r="B22" i="15"/>
  <c r="B21" i="15"/>
  <c r="B19" i="15"/>
  <c r="B18" i="15"/>
  <c r="B20" i="15" s="1"/>
  <c r="B52" i="15" l="1"/>
  <c r="B66" i="15" s="1"/>
  <c r="B67" i="15"/>
  <c r="B68" i="15" s="1"/>
  <c r="B51" i="15"/>
  <c r="B64" i="15" s="1"/>
  <c r="B65" i="15" s="1"/>
  <c r="B50" i="15"/>
  <c r="B55" i="15"/>
  <c r="B70" i="15" s="1"/>
  <c r="B71" i="15" s="1"/>
  <c r="B49" i="15" l="1"/>
  <c r="B61" i="15" s="1"/>
  <c r="B62" i="15"/>
  <c r="B63" i="15" s="1"/>
  <c r="B67" i="4" l="1"/>
  <c r="B68" i="4" s="1"/>
  <c r="C57" i="4" a="1"/>
  <c r="C57" i="4" s="1"/>
  <c r="C56" i="4" s="1" a="1"/>
  <c r="C56" i="4" s="1"/>
  <c r="B51" i="4"/>
  <c r="B49" i="4"/>
  <c r="B64" i="4" s="1"/>
  <c r="C45" i="4" a="1"/>
  <c r="C45" i="4" s="1"/>
  <c r="C44" i="4" a="1"/>
  <c r="C44" i="4" s="1"/>
  <c r="B25" i="4"/>
  <c r="B26" i="4" s="1"/>
  <c r="B27" i="4" s="1"/>
  <c r="B24" i="4"/>
  <c r="B23" i="4"/>
  <c r="C20" i="4" a="1"/>
  <c r="C20" i="4" s="1"/>
  <c r="B22" i="4" s="1" a="1"/>
  <c r="B22" i="4" s="1"/>
  <c r="B20" i="4"/>
  <c r="B21" i="4" s="1"/>
  <c r="B18" i="4"/>
  <c r="B17" i="4"/>
  <c r="B15" i="4"/>
  <c r="B14" i="4"/>
  <c r="B16" i="4" s="1"/>
  <c r="B46" i="4" l="1"/>
  <c r="B59" i="4" s="1"/>
  <c r="B60" i="4" s="1"/>
  <c r="B45" i="4"/>
  <c r="B48" i="4"/>
  <c r="B50" i="4"/>
  <c r="B65" i="4" s="1"/>
  <c r="B66" i="4" s="1"/>
  <c r="B47" i="4" l="1"/>
  <c r="B61" i="4" s="1"/>
  <c r="B62" i="4"/>
  <c r="B63" i="4" s="1"/>
  <c r="B44" i="4"/>
  <c r="B56" i="4" s="1"/>
  <c r="B57" i="4"/>
  <c r="B58" i="4" s="1"/>
</calcChain>
</file>

<file path=xl/sharedStrings.xml><?xml version="1.0" encoding="utf-8"?>
<sst xmlns="http://schemas.openxmlformats.org/spreadsheetml/2006/main" count="520" uniqueCount="102">
  <si>
    <t>1.1</t>
  </si>
  <si>
    <t>1.2</t>
  </si>
  <si>
    <t>%</t>
  </si>
  <si>
    <t>1.1.1</t>
  </si>
  <si>
    <t>1.1.2</t>
  </si>
  <si>
    <t>2</t>
  </si>
  <si>
    <t>Расходы на энергетические ресурсы</t>
  </si>
  <si>
    <t>тыс.руб.</t>
  </si>
  <si>
    <t>3</t>
  </si>
  <si>
    <t>3.1</t>
  </si>
  <si>
    <t>3.2</t>
  </si>
  <si>
    <t>3.3</t>
  </si>
  <si>
    <t>-</t>
  </si>
  <si>
    <t>Показатели качества питьевой воды</t>
  </si>
  <si>
    <t>к решению правления</t>
  </si>
  <si>
    <t>РСТ Кировской области</t>
  </si>
  <si>
    <t>от________№____________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</si>
  <si>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</si>
  <si>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</si>
  <si>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</si>
  <si>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</si>
  <si>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</si>
  <si>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</si>
  <si>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</si>
  <si>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</si>
  <si>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</si>
  <si>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</si>
  <si>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</si>
  <si>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</si>
  <si>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</si>
  <si>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</si>
  <si>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</si>
  <si>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</si>
  <si>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2028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</si>
  <si>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</si>
  <si>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</si>
  <si>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</si>
  <si>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</si>
  <si>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</si>
  <si>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</si>
  <si>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</si>
  <si>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</si>
  <si>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- населению</t>
  </si>
  <si>
    <t xml:space="preserve">- бюджетным организациям </t>
  </si>
  <si>
    <t>- прочим потребителям, в т.ч. подразделениям предприятия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</si>
  <si>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</si>
  <si>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</si>
  <si>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2025 год*</t>
  </si>
  <si>
    <t>2026 год*</t>
  </si>
  <si>
    <t>2027 год*</t>
  </si>
  <si>
    <t>2028 год*</t>
  </si>
  <si>
    <t>1</t>
  </si>
  <si>
    <t>Финансовые потребности за счет тарифных источников (без учета расходов на инвестиции), в том числе:</t>
  </si>
  <si>
    <t xml:space="preserve">  - операционные расходы</t>
  </si>
  <si>
    <t xml:space="preserve">  - расходы на энергетические ресурсы</t>
  </si>
  <si>
    <t xml:space="preserve">   * финансовые потребности на 2025-2028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</si>
  <si>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</si>
  <si>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</si>
  <si>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</si>
  <si>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</si>
  <si>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подпункт "а" пункта 9 приказа Минстроя России от 04.04.2014 № 162/пр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</si>
  <si>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</si>
  <si>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</si>
  <si>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</si>
  <si>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</si>
  <si>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</si>
  <si>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</si>
  <si>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</si>
  <si>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</si>
  <si>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</si>
  <si>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</si>
  <si>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</si>
  <si>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Раздел 8. Отчет об исполнении производственной программы за истекший период регулирования</t>
  </si>
  <si>
    <t>План 
на 2022 год</t>
  </si>
  <si>
    <t>Факт
 за 2022 год</t>
  </si>
  <si>
    <t>Примечание</t>
  </si>
  <si>
    <t>Финансовые потребности за счет тарифных источников, в том числе:</t>
  </si>
  <si>
    <t>Операционные расходы, в том числе:</t>
  </si>
  <si>
    <t xml:space="preserve"> - Ремонт за счет тарифных источников</t>
  </si>
  <si>
    <t xml:space="preserve"> - Контроль качества питьевой воды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</si>
  <si>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</si>
  <si>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</si>
  <si>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</si>
  <si>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</si>
  <si>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</si>
  <si>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</si>
  <si>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</si>
  <si>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Приложение № 3</t>
  </si>
  <si>
    <t>Текущий и капитальный ремонт и обслуживание объектов централизованной системы водоснабжения за счет тарифных источников</t>
  </si>
  <si>
    <t xml:space="preserve">ООО «Водоканал-Санчурск», пгт. Санчурск </t>
  </si>
  <si>
    <t>Свердлова ул., д. 13, пгт. Санчурск, Санчурский муниципальный округ, Кировская область, 612370</t>
  </si>
  <si>
    <t>с 01.01.2024 по 31.12.2026</t>
  </si>
  <si>
    <t>Тариф на питьевое водоснабжение установлен с 09.11.2022 года, информация о полном завершенном периоде отсутствует</t>
  </si>
  <si>
    <t xml:space="preserve">Производственная программа в сфере холодного водоснабжения для общества с ограниченной ответственностью «Водоканал-Санчурск» на территории Санчурского муниципального округа Кировской области </t>
  </si>
  <si>
    <t xml:space="preserve"> __________________</t>
  </si>
  <si>
    <t>Приложение № 2</t>
  </si>
  <si>
    <t>от 06.12.2023 № 43/21-кс-2024</t>
  </si>
  <si>
    <t xml:space="preserve">   * финансовые потребности на 2026 год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</si>
  <si>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План 
на 2023 год</t>
  </si>
  <si>
    <t>Факт
 за 2023 год</t>
  </si>
  <si>
    <t>Производственная программа в сфере холодного водоснабжения общества с ограниченной ответственностью «Водоканал-Санчурск» на территории Санчурского муниципального округа Кировской области на 2024 - 2026 годы</t>
  </si>
  <si>
    <t>от 30.10.2024 № 38/45-кс-2025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</si>
</sst>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1" fillId="0" borderId="0"/>
    <xf numFmtId="0" fontId="8" fillId="0" borderId="13" applyFill="0">
      <alignment horizontal="center" vertical="center" wrapText="1"/>
    </xf>
    <xf numFmtId="0" fontId="8" fillId="0" borderId="13" applyFill="0">
      <alignment horizontal="center" vertical="center"/>
    </xf>
    <xf numFmtId="0" fontId="8" fillId="0" borderId="14" applyFill="0">
      <alignment horizontal="right" vertical="center" wrapText="1" indent="1"/>
    </xf>
    <xf numFmtId="0" fontId="8" fillId="0" borderId="15" applyFill="0">
      <alignment horizontal="right" vertical="center" wrapText="1" indent="1"/>
    </xf>
    <xf numFmtId="0" fontId="10" fillId="0" borderId="16" applyFill="0">
      <alignment horizontal="center" vertical="center" wrapText="1"/>
    </xf>
    <xf numFmtId="0" fontId="10" fillId="0" borderId="14" applyFill="0">
      <alignment horizontal="right" vertical="center" wrapText="1" indent="1"/>
    </xf>
    <xf numFmtId="0" fontId="10" fillId="0" borderId="15" applyFill="0">
      <alignment horizontal="right" vertical="center" wrapText="1" indent="1"/>
    </xf>
    <xf numFmtId="0" fontId="10" fillId="0" borderId="17" applyFill="0">
      <alignment horizontal="center" vertical="center"/>
    </xf>
    <xf numFmtId="0" fontId="10" fillId="0" borderId="0" applyFill="0" applyBorder="0"/>
    <xf numFmtId="0" fontId="10" fillId="0" borderId="14" applyFill="0">
      <alignment horizontal="center" vertical="center" wrapText="1"/>
    </xf>
    <xf numFmtId="0" fontId="10" fillId="0" borderId="18" applyFill="0">
      <alignment horizontal="center" vertical="center" wrapText="1"/>
    </xf>
    <xf numFmtId="0" fontId="10" fillId="0" borderId="19" applyFill="0">
      <alignment horizontal="center" vertical="center" wrapText="1"/>
    </xf>
    <xf numFmtId="0" fontId="10" fillId="0" borderId="20" applyFill="0">
      <alignment horizontal="center" vertical="center" wrapText="1"/>
    </xf>
    <xf numFmtId="0" fontId="10" fillId="0" borderId="15" applyFill="0">
      <alignment horizontal="center" vertical="center" wrapText="1"/>
    </xf>
    <xf numFmtId="0" fontId="10" fillId="0" borderId="21" applyFill="0">
      <alignment horizontal="center" vertical="center" wrapText="1"/>
    </xf>
    <xf numFmtId="0" fontId="10" fillId="0" borderId="22" applyFill="0">
      <alignment horizontal="center" vertical="center" wrapText="1"/>
    </xf>
    <xf numFmtId="0" fontId="10" fillId="0" borderId="17" applyFill="0">
      <alignment horizontal="center" vertical="center" wrapText="1"/>
    </xf>
    <xf numFmtId="0" fontId="10" fillId="0" borderId="23" applyFill="0">
      <alignment vertical="center"/>
    </xf>
    <xf numFmtId="49" fontId="10" fillId="0" borderId="14" applyFill="0">
      <alignment horizontal="center" vertical="center" wrapText="1"/>
    </xf>
    <xf numFmtId="0" fontId="10" fillId="0" borderId="15" applyFill="0">
      <alignment horizontal="left" vertical="center" wrapText="1"/>
    </xf>
    <xf numFmtId="0" fontId="10" fillId="0" borderId="14" applyFill="0">
      <alignment horizontal="center" vertical="center"/>
    </xf>
    <xf numFmtId="4" fontId="10" fillId="3" borderId="14">
      <alignment vertical="center" wrapText="1"/>
    </xf>
    <xf numFmtId="4" fontId="10" fillId="3" borderId="15">
      <alignment vertical="center" wrapText="1"/>
    </xf>
    <xf numFmtId="0" fontId="10" fillId="0" borderId="13" applyFill="0">
      <alignment horizontal="left" vertical="center" wrapText="1"/>
    </xf>
    <xf numFmtId="0" fontId="10" fillId="0" borderId="18" applyFill="0">
      <alignment horizontal="center" vertical="center"/>
    </xf>
    <xf numFmtId="0" fontId="10" fillId="0" borderId="19" applyFill="0">
      <alignment horizontal="center" vertical="center"/>
    </xf>
    <xf numFmtId="0" fontId="10" fillId="0" borderId="21" applyFill="0">
      <alignment horizontal="center" vertical="center"/>
    </xf>
    <xf numFmtId="0" fontId="10" fillId="0" borderId="22" applyFill="0">
      <alignment horizontal="center" vertical="center"/>
    </xf>
    <xf numFmtId="0" fontId="11" fillId="0" borderId="14" applyFill="0">
      <alignment horizontal="center"/>
    </xf>
    <xf numFmtId="0" fontId="10" fillId="0" borderId="15" applyFill="0">
      <alignment horizontal="left" vertical="center" wrapText="1" indent="1"/>
    </xf>
    <xf numFmtId="0" fontId="10" fillId="0" borderId="13" applyFill="0">
      <alignment horizontal="left" vertical="center" wrapText="1" indent="1"/>
    </xf>
    <xf numFmtId="0" fontId="8" fillId="0" borderId="13" applyFill="0">
      <alignment horizontal="left" vertical="center" indent="1"/>
    </xf>
    <xf numFmtId="0" fontId="10" fillId="0" borderId="13" applyFill="0">
      <alignment horizontal="center" vertical="center" wrapText="1"/>
    </xf>
    <xf numFmtId="0" fontId="10" fillId="0" borderId="20" applyFill="0">
      <alignment horizontal="center" vertical="center"/>
    </xf>
    <xf numFmtId="0" fontId="10" fillId="0" borderId="15" applyFill="0">
      <alignment horizontal="left" vertical="center"/>
    </xf>
    <xf numFmtId="0" fontId="10" fillId="0" borderId="13" applyFill="0">
      <alignment horizontal="left" vertical="center"/>
    </xf>
    <xf numFmtId="0" fontId="10" fillId="0" borderId="23" applyFill="0"/>
    <xf numFmtId="49" fontId="10" fillId="0" borderId="14" applyFill="0">
      <alignment horizontal="center" vertical="center"/>
    </xf>
    <xf numFmtId="164" fontId="10" fillId="0" borderId="17" applyFill="0">
      <alignment horizontal="center" vertical="center"/>
    </xf>
    <xf numFmtId="4" fontId="10" fillId="3" borderId="14">
      <alignment horizontal="right" vertical="center" wrapText="1"/>
    </xf>
    <xf numFmtId="164" fontId="10" fillId="0" borderId="14" applyFill="0">
      <alignment horizontal="center" vertical="center"/>
    </xf>
    <xf numFmtId="0" fontId="10" fillId="0" borderId="24" applyFill="0">
      <alignment horizontal="left" vertical="center"/>
    </xf>
    <xf numFmtId="0" fontId="10" fillId="0" borderId="15" applyFill="0">
      <alignment horizontal="left" wrapText="1" indent="1"/>
    </xf>
    <xf numFmtId="0" fontId="10" fillId="0" borderId="24" applyFill="0">
      <alignment horizontal="left" wrapText="1" indent="1"/>
    </xf>
    <xf numFmtId="0" fontId="10" fillId="0" borderId="14" applyFill="0">
      <alignment horizontal="left" vertical="center" wrapText="1"/>
    </xf>
    <xf numFmtId="4" fontId="10" fillId="0" borderId="14" applyFill="0">
      <alignment horizontal="right" vertical="center"/>
    </xf>
    <xf numFmtId="0" fontId="10" fillId="0" borderId="14" applyFill="0">
      <alignment horizontal="left" vertical="center" wrapText="1" indent="1"/>
    </xf>
    <xf numFmtId="0" fontId="10" fillId="0" borderId="24" applyFill="0">
      <alignment horizontal="left" vertical="center" wrapText="1"/>
    </xf>
    <xf numFmtId="0" fontId="10" fillId="0" borderId="24" applyFill="0">
      <alignment horizontal="left" vertical="center" wrapText="1" indent="1"/>
    </xf>
    <xf numFmtId="0" fontId="10" fillId="0" borderId="15" applyFill="0">
      <alignment vertical="center" wrapText="1"/>
    </xf>
  </cellStyleXfs>
  <cellXfs count="217">
    <xf numFmtId="0" fontId="0" fillId="0" borderId="0" xfId="0"/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horizontal="left" vertical="center" indent="15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2" borderId="0" xfId="11" applyFont="1" applyFill="1"/>
    <xf numFmtId="0" fontId="6" fillId="2" borderId="3" xfId="12" applyFont="1" applyFill="1" applyBorder="1">
      <alignment horizontal="center" vertical="center" wrapText="1"/>
    </xf>
    <xf numFmtId="0" fontId="6" fillId="2" borderId="3" xfId="16" applyFont="1" applyFill="1" applyBorder="1">
      <alignment horizontal="center" vertical="center" wrapText="1"/>
    </xf>
    <xf numFmtId="0" fontId="6" fillId="2" borderId="3" xfId="2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  <xf numFmtId="49" fontId="6" fillId="2" borderId="3" xfId="21" applyFont="1" applyFill="1" applyBorder="1">
      <alignment horizontal="center" vertical="center" wrapText="1"/>
    </xf>
    <xf numFmtId="0" fontId="6" fillId="2" borderId="3" xfId="23" applyFont="1" applyFill="1" applyBorder="1">
      <alignment horizontal="center" vertical="center"/>
    </xf>
    <xf numFmtId="4" fontId="6" fillId="2" borderId="3" xfId="24" applyFont="1" applyFill="1" applyBorder="1" applyAlignment="1">
      <alignment horizontal="center" vertical="center" wrapText="1"/>
    </xf>
    <xf numFmtId="4" fontId="6" fillId="2" borderId="3" xfId="25" applyFont="1" applyFill="1" applyBorder="1" applyAlignment="1">
      <alignment horizontal="center" vertical="center" wrapText="1"/>
    </xf>
    <xf numFmtId="0" fontId="6" fillId="2" borderId="14" xfId="23" applyFont="1" applyFill="1">
      <alignment horizontal="center" vertical="center"/>
    </xf>
    <xf numFmtId="0" fontId="6" fillId="2" borderId="0" xfId="0" applyFont="1" applyFill="1"/>
    <xf numFmtId="0" fontId="12" fillId="2" borderId="3" xfId="31" applyFont="1" applyFill="1" applyBorder="1">
      <alignment horizontal="center"/>
    </xf>
    <xf numFmtId="49" fontId="6" fillId="2" borderId="3" xfId="12" applyNumberFormat="1" applyFont="1" applyFill="1" applyBorder="1">
      <alignment horizontal="center" vertical="center" wrapText="1"/>
    </xf>
    <xf numFmtId="49" fontId="6" fillId="2" borderId="12" xfId="12" applyNumberFormat="1" applyFont="1" applyFill="1" applyBorder="1">
      <alignment horizontal="center" vertical="center" wrapText="1"/>
    </xf>
    <xf numFmtId="49" fontId="6" fillId="2" borderId="0" xfId="32" applyNumberFormat="1" applyFont="1" applyFill="1" applyBorder="1">
      <alignment horizontal="left" vertical="center" wrapText="1" indent="1"/>
    </xf>
    <xf numFmtId="49" fontId="6" fillId="2" borderId="0" xfId="33" applyNumberFormat="1" applyFont="1" applyFill="1" applyBorder="1">
      <alignment horizontal="left" vertical="center" wrapText="1" indent="1"/>
    </xf>
    <xf numFmtId="0" fontId="12" fillId="2" borderId="0" xfId="31" applyFont="1" applyFill="1" applyBorder="1">
      <alignment horizontal="center"/>
    </xf>
    <xf numFmtId="4" fontId="6" fillId="2" borderId="0" xfId="24" applyFont="1" applyFill="1" applyBorder="1" applyAlignment="1">
      <alignment horizontal="center" vertical="center" wrapText="1"/>
    </xf>
    <xf numFmtId="4" fontId="6" fillId="2" borderId="10" xfId="24" applyFont="1" applyFill="1" applyBorder="1" applyAlignment="1">
      <alignment horizontal="center" vertical="center" wrapText="1"/>
    </xf>
    <xf numFmtId="2" fontId="6" fillId="2" borderId="3" xfId="12" applyNumberFormat="1" applyFont="1" applyFill="1" applyBorder="1">
      <alignment horizontal="center" vertical="center" wrapText="1"/>
    </xf>
    <xf numFmtId="2" fontId="6" fillId="2" borderId="3" xfId="16" applyNumberFormat="1" applyFont="1" applyFill="1" applyBorder="1">
      <alignment horizontal="center" vertical="center" wrapText="1"/>
    </xf>
    <xf numFmtId="0" fontId="6" fillId="2" borderId="3" xfId="36" applyFont="1" applyFill="1" applyBorder="1">
      <alignment horizontal="center" vertical="center"/>
    </xf>
    <xf numFmtId="0" fontId="6" fillId="2" borderId="3" xfId="39" applyFont="1" applyFill="1" applyBorder="1"/>
    <xf numFmtId="0" fontId="6" fillId="2" borderId="3" xfId="0" applyFont="1" applyFill="1" applyBorder="1" applyAlignment="1">
      <alignment vertical="top"/>
    </xf>
    <xf numFmtId="49" fontId="6" fillId="2" borderId="3" xfId="40" applyFont="1" applyFill="1" applyBorder="1">
      <alignment horizontal="center" vertical="center"/>
    </xf>
    <xf numFmtId="164" fontId="6" fillId="2" borderId="3" xfId="41" applyFont="1" applyFill="1" applyBorder="1">
      <alignment horizontal="center" vertical="center"/>
    </xf>
    <xf numFmtId="4" fontId="6" fillId="2" borderId="3" xfId="42" applyFont="1" applyFill="1" applyBorder="1" applyAlignment="1">
      <alignment horizontal="center" vertical="center" wrapText="1"/>
    </xf>
    <xf numFmtId="164" fontId="6" fillId="2" borderId="3" xfId="43" applyFont="1" applyFill="1" applyBorder="1">
      <alignment horizontal="center" vertical="center"/>
    </xf>
    <xf numFmtId="49" fontId="6" fillId="2" borderId="3" xfId="23" applyNumberFormat="1" applyFont="1" applyFill="1" applyBorder="1">
      <alignment horizontal="center" vertical="center"/>
    </xf>
    <xf numFmtId="49" fontId="6" fillId="2" borderId="12" xfId="23" applyNumberFormat="1" applyFont="1" applyFill="1" applyBorder="1">
      <alignment horizontal="center" vertical="center"/>
    </xf>
    <xf numFmtId="0" fontId="6" fillId="2" borderId="0" xfId="32" applyFont="1" applyFill="1" applyBorder="1">
      <alignment horizontal="left" vertical="center" wrapText="1" indent="1"/>
    </xf>
    <xf numFmtId="0" fontId="6" fillId="2" borderId="0" xfId="33" applyFont="1" applyFill="1" applyBorder="1">
      <alignment horizontal="left" vertical="center" wrapText="1" indent="1"/>
    </xf>
    <xf numFmtId="164" fontId="6" fillId="2" borderId="0" xfId="43" applyFont="1" applyFill="1" applyBorder="1">
      <alignment horizontal="center" vertical="center"/>
    </xf>
    <xf numFmtId="4" fontId="6" fillId="2" borderId="0" xfId="42" applyFont="1" applyFill="1" applyBorder="1" applyAlignment="1">
      <alignment horizontal="center" vertical="center" wrapText="1"/>
    </xf>
    <xf numFmtId="0" fontId="6" fillId="2" borderId="0" xfId="39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top"/>
    </xf>
    <xf numFmtId="4" fontId="6" fillId="2" borderId="3" xfId="48" applyFont="1" applyFill="1" applyBorder="1">
      <alignment horizontal="right" vertical="center"/>
    </xf>
    <xf numFmtId="0" fontId="6" fillId="2" borderId="3" xfId="52" applyFont="1" applyFill="1" applyBorder="1">
      <alignment vertical="center" wrapText="1"/>
    </xf>
    <xf numFmtId="0" fontId="6" fillId="2" borderId="1" xfId="52" applyFont="1" applyFill="1" applyBorder="1">
      <alignment vertical="center" wrapText="1"/>
    </xf>
    <xf numFmtId="0" fontId="6" fillId="2" borderId="4" xfId="52" applyFont="1" applyFill="1" applyBorder="1">
      <alignment vertical="center" wrapText="1"/>
    </xf>
    <xf numFmtId="49" fontId="6" fillId="2" borderId="3" xfId="3" applyNumberFormat="1" applyFont="1" applyFill="1" applyBorder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3" xfId="12" applyFont="1" applyFill="1" applyBorder="1">
      <alignment horizontal="center" vertical="center" wrapText="1"/>
    </xf>
    <xf numFmtId="49" fontId="6" fillId="2" borderId="3" xfId="3" applyNumberFormat="1" applyFont="1" applyFill="1" applyBorder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3" xfId="23" applyFont="1" applyFill="1" applyBorder="1">
      <alignment horizontal="center" vertical="center"/>
    </xf>
    <xf numFmtId="0" fontId="6" fillId="2" borderId="3" xfId="16" applyFont="1" applyFill="1" applyBorder="1">
      <alignment horizontal="center" vertical="center" wrapText="1"/>
    </xf>
    <xf numFmtId="49" fontId="6" fillId="2" borderId="3" xfId="21" applyFont="1" applyFill="1" applyBorder="1">
      <alignment horizontal="center" vertical="center" wrapText="1"/>
    </xf>
    <xf numFmtId="0" fontId="5" fillId="0" borderId="0" xfId="0" applyFont="1" applyFill="1" applyAlignment="1">
      <alignment vertical="top"/>
    </xf>
    <xf numFmtId="4" fontId="6" fillId="0" borderId="3" xfId="24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6" fillId="0" borderId="0" xfId="11" applyFont="1" applyFill="1"/>
    <xf numFmtId="0" fontId="0" fillId="0" borderId="0" xfId="0" applyFill="1"/>
    <xf numFmtId="0" fontId="6" fillId="0" borderId="3" xfId="23" applyFont="1" applyFill="1" applyBorder="1">
      <alignment horizontal="center" vertical="center"/>
    </xf>
    <xf numFmtId="164" fontId="6" fillId="0" borderId="3" xfId="43" applyFont="1" applyFill="1" applyBorder="1">
      <alignment horizontal="center" vertical="center"/>
    </xf>
    <xf numFmtId="4" fontId="6" fillId="0" borderId="3" xfId="42" applyFont="1" applyFill="1" applyBorder="1" applyAlignment="1">
      <alignment horizontal="center" vertical="center" wrapText="1"/>
    </xf>
    <xf numFmtId="0" fontId="6" fillId="0" borderId="3" xfId="39" applyFont="1" applyFill="1" applyBorder="1"/>
    <xf numFmtId="0" fontId="6" fillId="2" borderId="0" xfId="0" applyFont="1" applyFill="1" applyAlignment="1">
      <alignment horizontal="right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49" fontId="6" fillId="2" borderId="3" xfId="21" applyFont="1" applyFill="1" applyBorder="1" applyAlignment="1">
      <alignment horizontal="left" vertical="center" wrapText="1"/>
    </xf>
    <xf numFmtId="0" fontId="9" fillId="2" borderId="3" xfId="34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/>
    </xf>
    <xf numFmtId="0" fontId="9" fillId="2" borderId="10" xfId="4" applyFont="1" applyFill="1" applyBorder="1" applyAlignment="1">
      <alignment horizontal="center" vertical="center"/>
    </xf>
    <xf numFmtId="0" fontId="6" fillId="2" borderId="3" xfId="16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15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center" indent="15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2" fontId="6" fillId="2" borderId="3" xfId="0" applyNumberFormat="1" applyFont="1" applyFill="1" applyBorder="1" applyAlignment="1">
      <alignment horizontal="center" wrapText="1"/>
    </xf>
    <xf numFmtId="49" fontId="6" fillId="2" borderId="0" xfId="21" applyFont="1" applyFill="1" applyBorder="1">
      <alignment horizontal="center" vertical="center" wrapText="1"/>
    </xf>
    <xf numFmtId="0" fontId="9" fillId="2" borderId="3" xfId="4" applyFont="1" applyFill="1" applyBorder="1">
      <alignment horizontal="center" vertical="center"/>
    </xf>
    <xf numFmtId="0" fontId="9" fillId="2" borderId="3" xfId="5" applyFont="1" applyFill="1" applyBorder="1">
      <alignment horizontal="right" vertical="center" wrapText="1" indent="1"/>
    </xf>
    <xf numFmtId="0" fontId="9" fillId="2" borderId="3" xfId="6" applyFont="1" applyFill="1" applyBorder="1">
      <alignment horizontal="right" vertical="center" wrapText="1" indent="1"/>
    </xf>
    <xf numFmtId="0" fontId="6" fillId="2" borderId="3" xfId="8" applyFont="1" applyFill="1" applyBorder="1">
      <alignment horizontal="right" vertical="center" wrapText="1" indent="1"/>
    </xf>
    <xf numFmtId="0" fontId="6" fillId="2" borderId="3" xfId="9" applyFont="1" applyFill="1" applyBorder="1">
      <alignment horizontal="right" vertical="center" wrapText="1" indent="1"/>
    </xf>
    <xf numFmtId="0" fontId="6" fillId="0" borderId="1" xfId="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3" xfId="22" applyFont="1" applyFill="1" applyBorder="1">
      <alignment horizontal="left" vertical="center" wrapText="1"/>
    </xf>
    <xf numFmtId="0" fontId="6" fillId="2" borderId="3" xfId="12" applyFont="1" applyFill="1" applyBorder="1">
      <alignment horizontal="center" vertical="center" wrapText="1"/>
    </xf>
    <xf numFmtId="0" fontId="6" fillId="2" borderId="3" xfId="13" applyFont="1" applyFill="1" applyBorder="1">
      <alignment horizontal="center" vertical="center" wrapText="1"/>
    </xf>
    <xf numFmtId="0" fontId="6" fillId="2" borderId="3" xfId="14" applyFont="1" applyFill="1" applyBorder="1">
      <alignment horizontal="center" vertical="center" wrapText="1"/>
    </xf>
    <xf numFmtId="0" fontId="6" fillId="2" borderId="3" xfId="17" applyFont="1" applyFill="1" applyBorder="1">
      <alignment horizontal="center" vertical="center" wrapText="1"/>
    </xf>
    <xf numFmtId="0" fontId="6" fillId="2" borderId="3" xfId="18" applyFont="1" applyFill="1" applyBorder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6" fillId="2" borderId="3" xfId="15" applyFont="1" applyFill="1" applyBorder="1">
      <alignment horizontal="center" vertical="center" wrapText="1"/>
    </xf>
    <xf numFmtId="0" fontId="6" fillId="2" borderId="3" xfId="19" applyFont="1" applyFill="1" applyBorder="1">
      <alignment horizontal="center" vertical="center" wrapText="1"/>
    </xf>
    <xf numFmtId="49" fontId="6" fillId="2" borderId="3" xfId="32" applyNumberFormat="1" applyFont="1" applyFill="1" applyBorder="1">
      <alignment horizontal="left" vertical="center" wrapText="1" indent="1"/>
    </xf>
    <xf numFmtId="49" fontId="6" fillId="2" borderId="3" xfId="33" applyNumberFormat="1" applyFont="1" applyFill="1" applyBorder="1">
      <alignment horizontal="left" vertical="center" wrapText="1" indent="1"/>
    </xf>
    <xf numFmtId="0" fontId="6" fillId="2" borderId="3" xfId="26" applyFont="1" applyFill="1" applyBorder="1">
      <alignment horizontal="left" vertical="center" wrapText="1"/>
    </xf>
    <xf numFmtId="0" fontId="6" fillId="2" borderId="3" xfId="27" applyFont="1" applyFill="1" applyBorder="1">
      <alignment horizontal="center" vertical="center"/>
    </xf>
    <xf numFmtId="0" fontId="6" fillId="2" borderId="3" xfId="28" applyFont="1" applyFill="1" applyBorder="1">
      <alignment horizontal="center" vertical="center"/>
    </xf>
    <xf numFmtId="0" fontId="6" fillId="2" borderId="3" xfId="29" applyFont="1" applyFill="1" applyBorder="1">
      <alignment horizontal="center" vertical="center"/>
    </xf>
    <xf numFmtId="0" fontId="6" fillId="2" borderId="3" xfId="30" applyFont="1" applyFill="1" applyBorder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" xfId="16" applyFont="1" applyFill="1" applyBorder="1" applyAlignment="1">
      <alignment horizontal="center" vertical="center" wrapText="1"/>
    </xf>
    <xf numFmtId="0" fontId="6" fillId="2" borderId="3" xfId="16" applyFont="1" applyFill="1" applyBorder="1">
      <alignment horizontal="center" vertical="center" wrapText="1"/>
    </xf>
    <xf numFmtId="49" fontId="6" fillId="2" borderId="3" xfId="21" applyFont="1" applyFill="1" applyBorder="1">
      <alignment horizontal="center" vertical="center" wrapText="1"/>
    </xf>
    <xf numFmtId="0" fontId="6" fillId="2" borderId="3" xfId="17" applyFont="1" applyFill="1" applyBorder="1" applyAlignment="1">
      <alignment vertical="center" wrapText="1"/>
    </xf>
    <xf numFmtId="49" fontId="6" fillId="2" borderId="1" xfId="21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6" fillId="0" borderId="3" xfId="37" applyFont="1" applyFill="1" applyBorder="1">
      <alignment horizontal="left" vertical="center"/>
    </xf>
    <xf numFmtId="0" fontId="6" fillId="0" borderId="3" xfId="38" applyFont="1" applyFill="1" applyBorder="1">
      <alignment horizontal="left" vertical="center"/>
    </xf>
    <xf numFmtId="0" fontId="6" fillId="2" borderId="3" xfId="37" applyFont="1" applyFill="1" applyBorder="1">
      <alignment horizontal="left" vertical="center"/>
    </xf>
    <xf numFmtId="0" fontId="6" fillId="2" borderId="3" xfId="38" applyFont="1" applyFill="1" applyBorder="1">
      <alignment horizontal="left" vertical="center"/>
    </xf>
    <xf numFmtId="0" fontId="6" fillId="2" borderId="3" xfId="32" applyFont="1" applyFill="1" applyBorder="1">
      <alignment horizontal="left" vertical="center" wrapText="1" indent="1"/>
    </xf>
    <xf numFmtId="0" fontId="6" fillId="2" borderId="3" xfId="33" applyFont="1" applyFill="1" applyBorder="1">
      <alignment horizontal="left" vertical="center" wrapText="1" indent="1"/>
    </xf>
    <xf numFmtId="0" fontId="6" fillId="0" borderId="3" xfId="32" applyFont="1" applyFill="1" applyBorder="1">
      <alignment horizontal="left" vertical="center" wrapText="1" indent="1"/>
    </xf>
    <xf numFmtId="0" fontId="6" fillId="0" borderId="3" xfId="33" applyFont="1" applyFill="1" applyBorder="1">
      <alignment horizontal="left" vertical="center" wrapText="1" indent="1"/>
    </xf>
    <xf numFmtId="0" fontId="6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3" xfId="23" applyFont="1" applyFill="1" applyBorder="1">
      <alignment horizontal="center" vertical="center"/>
    </xf>
    <xf numFmtId="49" fontId="6" fillId="2" borderId="0" xfId="23" applyNumberFormat="1" applyFont="1" applyFill="1" applyBorder="1">
      <alignment horizontal="center" vertical="center"/>
    </xf>
    <xf numFmtId="0" fontId="6" fillId="2" borderId="3" xfId="0" applyFont="1" applyFill="1" applyBorder="1" applyAlignment="1">
      <alignment vertical="top" wrapText="1"/>
    </xf>
    <xf numFmtId="49" fontId="6" fillId="2" borderId="3" xfId="3" applyNumberFormat="1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49" fontId="6" fillId="2" borderId="3" xfId="3" applyNumberFormat="1" applyFont="1" applyFill="1" applyBorder="1">
      <alignment horizontal="center" vertical="center" wrapText="1"/>
    </xf>
    <xf numFmtId="49" fontId="6" fillId="2" borderId="1" xfId="3" applyNumberFormat="1" applyFont="1" applyFill="1" applyBorder="1" applyAlignment="1">
      <alignment horizontal="left" vertical="center" wrapText="1"/>
    </xf>
    <xf numFmtId="49" fontId="6" fillId="2" borderId="4" xfId="3" applyNumberFormat="1" applyFont="1" applyFill="1" applyBorder="1" applyAlignment="1">
      <alignment horizontal="left" vertical="center" wrapText="1"/>
    </xf>
    <xf numFmtId="0" fontId="6" fillId="2" borderId="3" xfId="47" applyFont="1" applyFill="1" applyBorder="1">
      <alignment horizontal="left" vertical="center" wrapText="1"/>
    </xf>
    <xf numFmtId="0" fontId="6" fillId="2" borderId="3" xfId="44" applyFont="1" applyFill="1" applyBorder="1">
      <alignment horizontal="left" vertical="center"/>
    </xf>
    <xf numFmtId="0" fontId="6" fillId="2" borderId="3" xfId="45" applyFont="1" applyFill="1" applyBorder="1">
      <alignment horizontal="left" wrapText="1" indent="1"/>
    </xf>
    <xf numFmtId="0" fontId="6" fillId="2" borderId="3" xfId="46" applyFont="1" applyFill="1" applyBorder="1">
      <alignment horizontal="left" wrapText="1" indent="1"/>
    </xf>
    <xf numFmtId="0" fontId="6" fillId="2" borderId="3" xfId="49" applyFont="1" applyFill="1" applyBorder="1">
      <alignment horizontal="left" vertical="center" wrapText="1" indent="1"/>
    </xf>
    <xf numFmtId="0" fontId="6" fillId="2" borderId="3" xfId="50" applyFont="1" applyFill="1" applyBorder="1">
      <alignment horizontal="left" vertical="center" wrapText="1"/>
    </xf>
    <xf numFmtId="0" fontId="6" fillId="2" borderId="3" xfId="51" applyFont="1" applyFill="1" applyBorder="1">
      <alignment horizontal="left" vertical="center" wrapText="1" indent="1"/>
    </xf>
    <xf numFmtId="0" fontId="9" fillId="2" borderId="7" xfId="4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3" fillId="0" borderId="6" xfId="3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34" applyFont="1" applyFill="1" applyBorder="1" applyAlignment="1">
      <alignment horizontal="center" vertical="center"/>
    </xf>
    <xf numFmtId="0" fontId="3" fillId="2" borderId="6" xfId="3" applyFont="1" applyFill="1" applyBorder="1">
      <alignment horizontal="center" vertical="center" wrapText="1"/>
    </xf>
    <xf numFmtId="0" fontId="6" fillId="2" borderId="3" xfId="7" applyFont="1" applyFill="1" applyBorder="1">
      <alignment horizontal="center" vertical="center" wrapText="1"/>
    </xf>
    <xf numFmtId="0" fontId="6" fillId="2" borderId="3" xfId="10" applyFont="1" applyFill="1" applyBorder="1">
      <alignment horizontal="center" vertical="center"/>
    </xf>
    <xf numFmtId="0" fontId="9" fillId="2" borderId="12" xfId="3" applyFont="1" applyFill="1" applyBorder="1">
      <alignment horizontal="center" vertical="center" wrapText="1"/>
    </xf>
    <xf numFmtId="0" fontId="9" fillId="2" borderId="0" xfId="3" applyFont="1" applyFill="1" applyBorder="1">
      <alignment horizontal="center" vertical="center" wrapText="1"/>
    </xf>
    <xf numFmtId="0" fontId="9" fillId="2" borderId="10" xfId="3" applyFont="1" applyFill="1" applyBorder="1">
      <alignment horizontal="center" vertical="center" wrapText="1"/>
    </xf>
    <xf numFmtId="0" fontId="9" fillId="2" borderId="12" xfId="4" applyFont="1" applyFill="1" applyBorder="1">
      <alignment horizontal="center" vertical="center"/>
    </xf>
    <xf numFmtId="0" fontId="9" fillId="2" borderId="0" xfId="4" applyFont="1" applyFill="1" applyBorder="1">
      <alignment horizontal="center" vertical="center"/>
    </xf>
    <xf numFmtId="0" fontId="9" fillId="2" borderId="10" xfId="4" applyFont="1" applyFill="1" applyBorder="1">
      <alignment horizontal="center" vertical="center"/>
    </xf>
    <xf numFmtId="0" fontId="6" fillId="2" borderId="1" xfId="35" applyFont="1" applyFill="1" applyBorder="1">
      <alignment horizontal="center" vertical="center" wrapText="1"/>
    </xf>
    <xf numFmtId="0" fontId="6" fillId="2" borderId="2" xfId="35" applyFont="1" applyFill="1" applyBorder="1">
      <alignment horizontal="center" vertical="center" wrapText="1"/>
    </xf>
    <xf numFmtId="0" fontId="6" fillId="2" borderId="4" xfId="35" applyFont="1" applyFill="1" applyBorder="1">
      <alignment horizontal="center" vertical="center" wrapText="1"/>
    </xf>
    <xf numFmtId="0" fontId="9" fillId="2" borderId="1" xfId="4" applyFont="1" applyFill="1" applyBorder="1">
      <alignment horizontal="center" vertical="center"/>
    </xf>
    <xf numFmtId="0" fontId="9" fillId="2" borderId="2" xfId="4" applyFont="1" applyFill="1" applyBorder="1">
      <alignment horizontal="center" vertical="center"/>
    </xf>
    <xf numFmtId="0" fontId="9" fillId="2" borderId="4" xfId="4" applyFont="1" applyFill="1" applyBorder="1">
      <alignment horizontal="center" vertical="center"/>
    </xf>
    <xf numFmtId="49" fontId="6" fillId="2" borderId="1" xfId="21" applyFont="1" applyFill="1" applyBorder="1" applyAlignment="1">
      <alignment horizontal="left" vertical="center" wrapText="1"/>
    </xf>
    <xf numFmtId="49" fontId="6" fillId="2" borderId="2" xfId="21" applyFont="1" applyFill="1" applyBorder="1" applyAlignment="1">
      <alignment horizontal="left" vertical="center" wrapText="1"/>
    </xf>
    <xf numFmtId="49" fontId="6" fillId="2" borderId="4" xfId="21" applyFont="1" applyFill="1" applyBorder="1" applyAlignment="1">
      <alignment horizontal="left" vertical="center" wrapText="1"/>
    </xf>
    <xf numFmtId="0" fontId="9" fillId="2" borderId="3" xfId="34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9" fillId="2" borderId="1" xfId="3" applyFont="1" applyFill="1" applyBorder="1">
      <alignment horizontal="center" vertical="center" wrapText="1"/>
    </xf>
    <xf numFmtId="0" fontId="9" fillId="2" borderId="2" xfId="3" applyFont="1" applyFill="1" applyBorder="1">
      <alignment horizontal="center" vertical="center" wrapText="1"/>
    </xf>
    <xf numFmtId="0" fontId="9" fillId="2" borderId="4" xfId="3" applyFont="1" applyFill="1" applyBorder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</cellXfs>
  <cellStyles count="53">
    <cellStyle name="s1082" xfId="25"/>
    <cellStyle name="s1586" xfId="24"/>
    <cellStyle name="s173" xfId="16"/>
    <cellStyle name="s1778" xfId="34"/>
    <cellStyle name="s181" xfId="42"/>
    <cellStyle name="s1932" xfId="29"/>
    <cellStyle name="s1946" xfId="45"/>
    <cellStyle name="s1974" xfId="38"/>
    <cellStyle name="s1984" xfId="48"/>
    <cellStyle name="s2098" xfId="27"/>
    <cellStyle name="s231" xfId="12"/>
    <cellStyle name="s2585" xfId="30"/>
    <cellStyle name="s2693" xfId="4"/>
    <cellStyle name="s2694" xfId="5"/>
    <cellStyle name="s2695" xfId="6"/>
    <cellStyle name="s27" xfId="21"/>
    <cellStyle name="s2700" xfId="20"/>
    <cellStyle name="s2701" xfId="28"/>
    <cellStyle name="s2705" xfId="31"/>
    <cellStyle name="s2709" xfId="41"/>
    <cellStyle name="s2710" xfId="43"/>
    <cellStyle name="s2716" xfId="44"/>
    <cellStyle name="s2717" xfId="46"/>
    <cellStyle name="s37" xfId="23"/>
    <cellStyle name="s38" xfId="40"/>
    <cellStyle name="s43" xfId="11"/>
    <cellStyle name="s436" xfId="8"/>
    <cellStyle name="s437" xfId="9"/>
    <cellStyle name="s503" xfId="15"/>
    <cellStyle name="s57" xfId="10"/>
    <cellStyle name="s69" xfId="32"/>
    <cellStyle name="s704" xfId="47"/>
    <cellStyle name="s724" xfId="36"/>
    <cellStyle name="s733" xfId="35"/>
    <cellStyle name="s736" xfId="18"/>
    <cellStyle name="s737" xfId="13"/>
    <cellStyle name="s741" xfId="52"/>
    <cellStyle name="s747" xfId="19"/>
    <cellStyle name="s749" xfId="17"/>
    <cellStyle name="s760" xfId="22"/>
    <cellStyle name="s761" xfId="50"/>
    <cellStyle name="s77" xfId="51"/>
    <cellStyle name="s805" xfId="3"/>
    <cellStyle name="s806" xfId="14"/>
    <cellStyle name="s864" xfId="39"/>
    <cellStyle name="s880" xfId="37"/>
    <cellStyle name="s89" xfId="49"/>
    <cellStyle name="s90" xfId="33"/>
    <cellStyle name="s970" xfId="7"/>
    <cellStyle name="s995" xfId="26"/>
    <cellStyle name="Обычный" xfId="0" builtinId="0"/>
    <cellStyle name="Обычный 12" xfId="1"/>
    <cellStyle name="Обычный 3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XPERT.VSVO.INDEX.CORR(v3.1)%20&#1044;&#1080;&#1072;&#1083;&#1086;&#107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0;&#1041;&#1054;&#1058;&#1040;\1.%20&#1058;&#1072;&#1088;&#1080;&#1092;&#1099;\8.%20&#1058;&#1072;&#1088;&#1080;&#1092;&#1085;&#1072;&#1103;%20&#1082;&#1086;&#1084;&#1087;&#1072;&#1085;&#1080;&#1103;%202023\&#1041;&#1077;&#1083;&#1086;&#1093;&#1086;&#1083;&#1091;&#1085;&#1080;&#1094;&#1082;&#1080;&#1081;\&#1054;&#1054;&#1054;%20&#1057;&#1086;&#1102;&#1079;%20&#1043;&#1091;&#1088;&#1077;&#1085;&#1082;&#1080;,&#1055;&#1088;&#1086;&#1082;&#1086;&#1087;&#1100;&#1077;,&#1057;&#1090;&#1072;&#1088;&#1080;&#1082;&#1086;&#1074;&#1094;&#1099;,&#1056;&#1072;&#1082;&#1072;&#1083;&#1086;&#1074;&#1086;,&#1048;&#1074;&#1072;&#1085;&#1094;&#1077;&#1074;&#1086;\EXPERT.VSVO.INDEX.CORR(v3.1)%202019-2023%20(&#1043;&#1091;&#1088;,&#1057;&#1090;&#1072;&#1088;,&#1055;&#1088;&#1086;&#1082;,&#1056;&#1072;&#1082;&#1072;&#1083;,&#1055;&#1086;&#1083;&#1086;&#1084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4;&#1041;&#1065;&#1040;&#1071;\&#1058;&#1040;&#1056;&#1048;&#1060;&#1053;&#1040;&#1071;%20&#1050;&#1040;&#1052;&#1055;&#1040;&#1053;&#1048;&#1071;\&#1058;&#1072;&#1088;&#1080;&#1092;&#1085;&#1072;&#1103;%20&#1082;&#1086;&#1084;&#1087;&#1072;&#1085;&#1080;&#1103;%202023\&#1058;&#1069;&#1047;\&#1054;&#1058;&#1055;&#1056;&#1040;&#1042;&#1050;&#1040;%20&#1042;%20&#1056;&#1057;&#1054;%20&#1079;&#1072;&#1087;&#1088;&#1086;&#1089;&#1072;\EXPERT.VSVO.INDEX.CORR(v3.1)%20&#1082;&#1086;&#1088;&#1088;&#1077;&#1082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0;&#1041;&#1054;&#1058;&#1040;\1.%20&#1058;&#1072;&#1088;&#1080;&#1092;&#1099;\10.%20&#1058;&#1072;&#1088;&#1080;&#1092;&#1085;&#1072;&#1103;%20&#1082;&#1086;&#1084;&#1087;&#1072;&#1085;&#1080;&#1103;%202024\&#1041;&#1077;&#1083;&#1086;&#1093;&#1086;&#1083;&#1091;&#1085;&#1080;&#1094;&#1082;&#1080;&#1081;\&#1057;&#1055;&#1050;%20&#1041;&#1099;&#1076;&#1072;&#1085;&#1086;&#1074;&#1086;%20&#1042;&#1057;%202024-2028\&#1056;&#1072;&#1089;&#1095;&#1077;&#1090;%20&#1042;&#1057;%20&#1057;&#1055;&#1050;%20&#1041;&#1099;&#1076;&#1072;&#1085;&#1086;&#1074;&#1086;%202024-20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0;&#1041;&#1054;&#1058;&#1040;\1.%20&#1058;&#1072;&#1088;&#1080;&#1092;&#1099;\8.%20&#1058;&#1072;&#1088;&#1080;&#1092;&#1085;&#1072;&#1103;%20&#1082;&#1086;&#1084;&#1087;&#1072;&#1085;&#1080;&#1103;%202023\&#1041;&#1077;&#1083;&#1086;&#1093;&#1086;&#1083;&#1091;&#1085;&#1080;&#1094;&#1082;&#1080;&#1081;\&#1052;&#1059;&#1055;%20&#1050;&#1086;&#1084;&#1084;&#1091;&#1085;&#1072;&#1083;&#1100;&#1085;&#1086;&#1077;%20&#1093;&#1086;&#1079;&#1103;&#1081;&#1089;&#1090;&#1074;&#1086;%20&#1042;&#1057;%20&#1042;&#1054;\EXPERT.VSVO.INDEX.CORR(v3.1)%20&#1052;&#1059;&#1055;%20&#1050;&#1086;&#1084;&#1084;&#1091;&#1085;&#1072;&#1083;&#1100;&#1085;&#1086;&#1077;%20&#1093;&#1086;&#1079;&#1103;&#1081;&#1089;&#1090;&#1074;&#1086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Пояснения"/>
      <sheetName val="Список листов"/>
      <sheetName val="Общие сведения"/>
      <sheetName val="et_union"/>
      <sheetName val="Список территорий"/>
      <sheetName val="Список объектов"/>
      <sheetName val="Сценарии"/>
      <sheetName val="Баланс"/>
      <sheetName val="Реагенты"/>
      <sheetName val="ЭЭ"/>
      <sheetName val="Амортизация"/>
      <sheetName val="Аренда"/>
      <sheetName val="Покупка"/>
      <sheetName val="Налоги"/>
      <sheetName val="ИП + источники"/>
      <sheetName val="Экономия_корр"/>
      <sheetName val="Плата за негативное возд"/>
      <sheetName val="Корректировка НВВ"/>
      <sheetName val="Калькуляция"/>
      <sheetName val="ТМ"/>
      <sheetName val="ДПР"/>
      <sheetName val="ДПР (концессии)"/>
      <sheetName val="TEHSHEET"/>
      <sheetName val="Комментарии"/>
      <sheetName val="Проверка"/>
      <sheetName val="modProvGeneralProc"/>
      <sheetName val="REESTR_MO"/>
      <sheetName val="REESTR_ORG"/>
      <sheetName val="REESTR_TARIFF"/>
      <sheetName val="OKOPF"/>
      <sheetName val="modfrmRegion"/>
      <sheetName val="modfrmSelectTariff"/>
      <sheetName val="modHTTP"/>
      <sheetName val="modCheckCyan"/>
      <sheetName val="modfrmActivity"/>
      <sheetName val="modfrmCheckUpdates"/>
      <sheetName val="modUpdTemplMain"/>
      <sheetName val="modList00"/>
      <sheetName val="modThisWorkbook"/>
      <sheetName val="modInstruction"/>
      <sheetName val="AllSheetsInThisWorkbook"/>
      <sheetName val="modHyp"/>
      <sheetName val="modfrmReestr"/>
      <sheetName val="modReestr"/>
      <sheetName val="modList01"/>
      <sheetName val="modList02"/>
      <sheetName val="modList05"/>
      <sheetName val="modList06"/>
      <sheetName val="modList09"/>
      <sheetName val="modList10"/>
      <sheetName val="modList11"/>
      <sheetName val="modList16"/>
      <sheetName val="modList18"/>
      <sheetName val="modList15"/>
      <sheetName val="EXPERT.VSVO.INDEX.CORR(v3"/>
    </sheetNames>
    <sheetDataSet>
      <sheetData sheetId="0"/>
      <sheetData sheetId="1"/>
      <sheetData sheetId="2"/>
      <sheetData sheetId="3"/>
      <sheetData sheetId="4"/>
      <sheetData sheetId="5">
        <row r="9">
          <cell r="H9">
            <v>2019</v>
          </cell>
        </row>
        <row r="10">
          <cell r="H10">
            <v>5</v>
          </cell>
        </row>
        <row r="17">
          <cell r="O17" t="str">
            <v>Кировская область / 2023 / ООО "Диалог" (ИНН:4303004562, КПП:430301001) / ДПР: 2019-2023</v>
          </cell>
        </row>
      </sheetData>
      <sheetData sheetId="6"/>
      <sheetData sheetId="7"/>
      <sheetData sheetId="8"/>
      <sheetData sheetId="9">
        <row r="3">
          <cell r="T3" t="str">
            <v>2023Предложение организации</v>
          </cell>
        </row>
      </sheetData>
      <sheetData sheetId="10">
        <row r="3">
          <cell r="AC3" t="str">
            <v>2023Принято органом регулирования</v>
          </cell>
        </row>
      </sheetData>
      <sheetData sheetId="11"/>
      <sheetData sheetId="12">
        <row r="3">
          <cell r="AC3" t="str">
            <v>2023Принято органом регулирования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D1">
            <v>2023</v>
          </cell>
        </row>
      </sheetData>
      <sheetData sheetId="22"/>
      <sheetData sheetId="23"/>
      <sheetData sheetId="24"/>
      <sheetData sheetId="25">
        <row r="2">
          <cell r="X2" t="str">
            <v>аренда</v>
          </cell>
        </row>
        <row r="3">
          <cell r="X3" t="str">
            <v>безвозмездное пользование</v>
          </cell>
        </row>
        <row r="4">
          <cell r="X4" t="str">
            <v>концессионное соглашение</v>
          </cell>
        </row>
        <row r="5">
          <cell r="X5" t="str">
            <v>оперативное управление</v>
          </cell>
        </row>
        <row r="6">
          <cell r="X6" t="str">
            <v>собственность</v>
          </cell>
        </row>
        <row r="7">
          <cell r="X7" t="str">
            <v>хозяйственное ведение</v>
          </cell>
        </row>
        <row r="8">
          <cell r="X8" t="str">
            <v>договор хранения</v>
          </cell>
        </row>
        <row r="9">
          <cell r="X9" t="str">
            <v>договор эксплуатации</v>
          </cell>
        </row>
        <row r="10">
          <cell r="X10" t="str">
            <v>договор обслуживания</v>
          </cell>
        </row>
        <row r="11">
          <cell r="X11" t="str">
            <v>бесхозяйный объект</v>
          </cell>
        </row>
        <row r="12">
          <cell r="X12" t="str">
            <v>договор инвестирования</v>
          </cell>
        </row>
        <row r="13">
          <cell r="X13" t="str">
            <v>доверительное управление</v>
          </cell>
        </row>
        <row r="14">
          <cell r="X14" t="str">
            <v>субаренда</v>
          </cell>
        </row>
        <row r="17">
          <cell r="X17" t="str">
            <v>договор</v>
          </cell>
        </row>
        <row r="18">
          <cell r="X18" t="str">
            <v>свидетельство</v>
          </cell>
        </row>
        <row r="19">
          <cell r="X19" t="str">
            <v>соглашение</v>
          </cell>
        </row>
        <row r="20">
          <cell r="X20" t="str">
            <v>постановление</v>
          </cell>
        </row>
        <row r="21">
          <cell r="X21" t="str">
            <v>распоряжение</v>
          </cell>
        </row>
        <row r="22">
          <cell r="X22" t="str">
            <v>решение</v>
          </cell>
        </row>
        <row r="23">
          <cell r="X23" t="str">
            <v>приказ</v>
          </cell>
        </row>
        <row r="24">
          <cell r="X24" t="str">
            <v>лицензия</v>
          </cell>
        </row>
        <row r="25">
          <cell r="X25" t="str">
            <v>акт приёма-передачи</v>
          </cell>
        </row>
        <row r="26">
          <cell r="X26" t="str">
            <v>государственный контракт</v>
          </cell>
        </row>
        <row r="27">
          <cell r="X27" t="str">
            <v>балансовая справка</v>
          </cell>
        </row>
        <row r="28">
          <cell r="X28" t="str">
            <v>кадастровый паспорт</v>
          </cell>
        </row>
        <row r="29">
          <cell r="X29" t="str">
            <v>технический паспорт</v>
          </cell>
        </row>
        <row r="30">
          <cell r="X30" t="str">
            <v>устав</v>
          </cell>
        </row>
        <row r="31">
          <cell r="X31" t="str">
            <v>акт ввода в эксплуатацию</v>
          </cell>
        </row>
        <row r="32">
          <cell r="X32" t="str">
            <v>план приватизации</v>
          </cell>
        </row>
        <row r="33">
          <cell r="X33" t="str">
            <v>разрешение на ввод объекта в эксплуатацию</v>
          </cell>
        </row>
        <row r="34">
          <cell r="X34" t="str">
            <v>выписка из ЕГРН</v>
          </cell>
        </row>
        <row r="35">
          <cell r="X35" t="str">
            <v>выписка из РФИ</v>
          </cell>
        </row>
        <row r="36">
          <cell r="X36" t="str">
            <v>документов нет вообще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Пояснения"/>
      <sheetName val="Список листов"/>
      <sheetName val="Общие сведения"/>
      <sheetName val="et_union"/>
      <sheetName val="Список территорий"/>
      <sheetName val="Список объектов"/>
      <sheetName val="Сценарии"/>
      <sheetName val="Баланс"/>
      <sheetName val="Реагенты"/>
      <sheetName val="ЭЭ"/>
      <sheetName val="Амортизация"/>
      <sheetName val="Аренда"/>
      <sheetName val="Покупка"/>
      <sheetName val="Налоги"/>
      <sheetName val="ИП + источники"/>
      <sheetName val="Экономия_корр"/>
      <sheetName val="Плата за негативное возд"/>
      <sheetName val="Корректировка НВВ"/>
      <sheetName val="Калькуляция"/>
      <sheetName val="ДПР"/>
      <sheetName val="ТМ"/>
      <sheetName val="ДПР (концессии)"/>
      <sheetName val="TEHSHEET"/>
      <sheetName val="Комментарии"/>
      <sheetName val="Проверка"/>
      <sheetName val="modProvGeneralProc"/>
      <sheetName val="REESTR_MO"/>
      <sheetName val="REESTR_ORG"/>
      <sheetName val="REESTR_TARIFF"/>
      <sheetName val="OKOPF"/>
      <sheetName val="modfrmRegion"/>
      <sheetName val="modfrmSelectTariff"/>
      <sheetName val="modHTTP"/>
      <sheetName val="modCheckCyan"/>
      <sheetName val="modfrmActivity"/>
      <sheetName val="modfrmCheckUpdates"/>
      <sheetName val="modUpdTemplMain"/>
      <sheetName val="modList00"/>
      <sheetName val="modThisWorkbook"/>
      <sheetName val="modInstruction"/>
      <sheetName val="AllSheetsInThisWorkbook"/>
      <sheetName val="modHyp"/>
      <sheetName val="modfrmReestr"/>
      <sheetName val="modReestr"/>
      <sheetName val="modList01"/>
      <sheetName val="modList02"/>
      <sheetName val="modList05"/>
      <sheetName val="modList06"/>
      <sheetName val="modList09"/>
      <sheetName val="modList10"/>
      <sheetName val="modList11"/>
      <sheetName val="modList16"/>
      <sheetName val="modList18"/>
      <sheetName val="modList15"/>
      <sheetName val="EXPERT.VSVO.INDEX.CORR(v3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2023</v>
          </cell>
        </row>
        <row r="17">
          <cell r="O17" t="str">
            <v>Кировская область / 2023 / ООО "Союз" (ИНН:4303005372, КПП:430301001) / ДПР: 2019-2023</v>
          </cell>
        </row>
        <row r="138">
          <cell r="G138" t="b">
            <v>1</v>
          </cell>
          <cell r="H138" t="b">
            <v>0</v>
          </cell>
          <cell r="I138" t="b">
            <v>0</v>
          </cell>
          <cell r="J138" t="b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Пояснения"/>
      <sheetName val="Список листов"/>
      <sheetName val="Общие сведения"/>
      <sheetName val="et_union"/>
      <sheetName val="Список территорий"/>
      <sheetName val="Список объектов"/>
      <sheetName val="Сценарии"/>
      <sheetName val="Баланс"/>
      <sheetName val="Реагенты"/>
      <sheetName val="ЭЭ"/>
      <sheetName val="Амортизация"/>
      <sheetName val="Аренда"/>
      <sheetName val="Покупка"/>
      <sheetName val="Налоги"/>
      <sheetName val="ИП + источники"/>
      <sheetName val="Экономия_корр"/>
      <sheetName val="Плата за негативное возд"/>
      <sheetName val="Корректировка НВВ"/>
      <sheetName val="Калькуляция"/>
      <sheetName val="ТМ"/>
      <sheetName val="ДПР"/>
      <sheetName val="ДПР (концессии)"/>
      <sheetName val="TEHSHEET"/>
      <sheetName val="Комментарии"/>
      <sheetName val="Проверка"/>
      <sheetName val="modProvGeneralProc"/>
      <sheetName val="REESTR_MO"/>
      <sheetName val="REESTR_ORG"/>
      <sheetName val="REESTR_TARIFF"/>
      <sheetName val="OKOPF"/>
      <sheetName val="modfrmRegion"/>
      <sheetName val="modfrmSelectTariff"/>
      <sheetName val="modHTTP"/>
      <sheetName val="modCheckCyan"/>
      <sheetName val="modfrmActivity"/>
      <sheetName val="modfrmCheckUpdates"/>
      <sheetName val="modUpdTemplMain"/>
      <sheetName val="modList00"/>
      <sheetName val="modThisWorkbook"/>
      <sheetName val="modInstruction"/>
      <sheetName val="AllSheetsInThisWorkbook"/>
      <sheetName val="modHyp"/>
      <sheetName val="modfrmReestr"/>
      <sheetName val="modReestr"/>
      <sheetName val="modList01"/>
      <sheetName val="modList02"/>
      <sheetName val="modList05"/>
      <sheetName val="modList06"/>
      <sheetName val="modList09"/>
      <sheetName val="modList10"/>
      <sheetName val="modList11"/>
      <sheetName val="modList16"/>
      <sheetName val="modList18"/>
      <sheetName val="modList15"/>
      <sheetName val="EXPERT.VSVO.INDEX.CORR(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J9">
            <v>2023</v>
          </cell>
        </row>
        <row r="17">
          <cell r="O17" t="str">
            <v>Кировская область / 2023 / ООО "ЖКХ Эксперт" (ИНН:4305005748, КПП:434501001) / ДПР: 2019-2023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мета расходов"/>
      <sheetName val="Расчет тарифа"/>
      <sheetName val="Сведения ВС и ВО"/>
      <sheetName val="Объекты ВС"/>
      <sheetName val="Показатели ВС"/>
      <sheetName val="Баланс ВС"/>
      <sheetName val="Фин.показ."/>
      <sheetName val="Тех.показ."/>
      <sheetName val="Расчет тарифа методом ЭОЗ"/>
      <sheetName val="Расчет тарифа мет. инд. 3 года"/>
      <sheetName val="Расчет тарифа мет. инд. 4 года"/>
      <sheetName val="Расчет тарифа мет. инд. 5 лет"/>
      <sheetName val="Расчет тарифа мет. инд. 6 лет"/>
      <sheetName val="Расчет тарифа мет. инд. 7 лет"/>
      <sheetName val="Расчет тарифа мет. инд. 8 лет"/>
      <sheetName val="Расчет тарифа мет. инд. 9 лет"/>
      <sheetName val="Расчет тарифа мет. инд. 10 лет"/>
      <sheetName val="Объем"/>
      <sheetName val="Неподконтрольные расходы"/>
      <sheetName val="Сырье и материалы (2.1)"/>
      <sheetName val="Сырье и материалы (2.1.1)"/>
      <sheetName val="Расходы на энергоресурсы и ХВС"/>
      <sheetName val="ФОТ осн"/>
      <sheetName val="ФОТ цех"/>
      <sheetName val="ФОТ ауп"/>
      <sheetName val="ФОТ рем"/>
      <sheetName val="Амортизация"/>
      <sheetName val="Расходы на тек. и кап. ремонт"/>
      <sheetName val="Источники фин кап. вложений"/>
      <sheetName val="Арендные и лизинговые платежи"/>
      <sheetName val="Аренда ВС и ВО"/>
      <sheetName val="Прочие производственные расходы"/>
      <sheetName val="Цеховые"/>
      <sheetName val="Общеэксплуатационные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Проверка"/>
    </sheetNames>
    <sheetDataSet>
      <sheetData sheetId="0" refreshError="1">
        <row r="3">
          <cell r="G3" t="str">
            <v>Версия 4.1.</v>
          </cell>
        </row>
      </sheetData>
      <sheetData sheetId="1" refreshError="1">
        <row r="5">
          <cell r="F5" t="str">
            <v>питьевую воду (питьевое водоснабжение)</v>
          </cell>
        </row>
        <row r="10">
          <cell r="F10">
            <v>2024</v>
          </cell>
        </row>
        <row r="21">
          <cell r="F21" t="str">
            <v>Вятские Поляны</v>
          </cell>
        </row>
        <row r="23">
          <cell r="F23" t="str">
            <v>Вятские Поляны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2">
          <cell r="D2" t="str">
            <v>Арбажский муниципальный район</v>
          </cell>
        </row>
        <row r="3">
          <cell r="D3" t="str">
            <v>Афанасьевский муниципальный район</v>
          </cell>
        </row>
        <row r="4">
          <cell r="D4" t="str">
            <v>Белохолуницкий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Верхнекамский муниципальный район</v>
          </cell>
        </row>
        <row r="7">
          <cell r="D7" t="str">
            <v>Верхошижемский муниципальный район</v>
          </cell>
        </row>
        <row r="8">
          <cell r="D8" t="str">
            <v>Вятские Поляны</v>
          </cell>
        </row>
        <row r="9">
          <cell r="D9" t="str">
            <v>Вятскополянский муниципальный район</v>
          </cell>
        </row>
        <row r="10">
          <cell r="D10" t="str">
            <v>Даровской муниципальный район</v>
          </cell>
        </row>
        <row r="11">
          <cell r="D11" t="str">
            <v>ЗАТО Первомайский</v>
          </cell>
        </row>
        <row r="12">
          <cell r="D12" t="str">
            <v>Зуевский муниципальный район</v>
          </cell>
        </row>
        <row r="13">
          <cell r="D13" t="str">
            <v>Кикнурский муниципальный район</v>
          </cell>
        </row>
        <row r="14">
          <cell r="D14" t="str">
            <v>Кильмезский муниципальный район</v>
          </cell>
        </row>
        <row r="15">
          <cell r="D15" t="str">
            <v>Киров</v>
          </cell>
        </row>
        <row r="16">
          <cell r="D16" t="str">
            <v>Кирово-Чепецк</v>
          </cell>
        </row>
        <row r="17">
          <cell r="D17" t="str">
            <v>Кирово-Чепецкий муниципальный район</v>
          </cell>
        </row>
        <row r="18">
          <cell r="D18" t="str">
            <v>Котельнич</v>
          </cell>
        </row>
        <row r="19">
          <cell r="D19" t="str">
            <v>Котельничский муниципальный район</v>
          </cell>
        </row>
        <row r="20">
          <cell r="D20" t="str">
            <v>Куменский муниципальный район</v>
          </cell>
        </row>
        <row r="21">
          <cell r="D21" t="str">
            <v>Лебяжский муниципальный район</v>
          </cell>
        </row>
        <row r="22">
          <cell r="D22" t="str">
            <v>Лузский муниципальный район</v>
          </cell>
        </row>
        <row r="23">
          <cell r="D23" t="str">
            <v>Малмыжский муниципальный район</v>
          </cell>
        </row>
        <row r="24">
          <cell r="D24" t="str">
            <v>Мурашинский муниципальный район</v>
          </cell>
        </row>
        <row r="25">
          <cell r="D25" t="str">
            <v>Нагорский муниципальный район</v>
          </cell>
        </row>
        <row r="26">
          <cell r="D26" t="str">
            <v>Немский муниципальный район</v>
          </cell>
        </row>
        <row r="27">
          <cell r="D27" t="str">
            <v>Нолинский муниципальный район</v>
          </cell>
        </row>
        <row r="28">
          <cell r="D28" t="str">
            <v>Омутнинский муниципальный район</v>
          </cell>
        </row>
        <row r="29">
          <cell r="D29" t="str">
            <v>Опаринский муниципальный район</v>
          </cell>
        </row>
        <row r="30">
          <cell r="D30" t="str">
            <v>Оричевский муниципальный район</v>
          </cell>
        </row>
        <row r="31">
          <cell r="D31" t="str">
            <v>Орловский муниципальный район</v>
          </cell>
        </row>
        <row r="32">
          <cell r="D32" t="str">
            <v>Пижанский муниципальный район</v>
          </cell>
        </row>
        <row r="33">
          <cell r="D33" t="str">
            <v>Подосиновский муниципальный район</v>
          </cell>
        </row>
        <row r="34">
          <cell r="D34" t="str">
            <v>Санчурский муниципальный район</v>
          </cell>
        </row>
        <row r="35">
          <cell r="D35" t="str">
            <v>Свечинский муниципальный район</v>
          </cell>
        </row>
        <row r="36">
          <cell r="D36" t="str">
            <v>Слободской</v>
          </cell>
        </row>
        <row r="37">
          <cell r="D37" t="str">
            <v>Слободской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Сунский муниципальный район</v>
          </cell>
        </row>
        <row r="40">
          <cell r="D40" t="str">
            <v>Тужинский муниципальный район</v>
          </cell>
        </row>
        <row r="41">
          <cell r="D41" t="str">
            <v>Унинский муниципальный район</v>
          </cell>
        </row>
        <row r="42">
          <cell r="D42" t="str">
            <v>Уржумский муниципальный район</v>
          </cell>
        </row>
        <row r="43">
          <cell r="D43" t="str">
            <v>Фаленский муниципальный район</v>
          </cell>
        </row>
        <row r="44">
          <cell r="D44" t="str">
            <v>Шабалинский муниципальный район</v>
          </cell>
        </row>
        <row r="45">
          <cell r="D45" t="str">
            <v>Юрьянский муниципальный район</v>
          </cell>
        </row>
        <row r="46">
          <cell r="D46" t="str">
            <v>Яранский муниципальный район</v>
          </cell>
        </row>
      </sheetData>
      <sheetData sheetId="43" refreshError="1">
        <row r="1">
          <cell r="I1">
            <v>2011</v>
          </cell>
        </row>
        <row r="2">
          <cell r="I2">
            <v>2012</v>
          </cell>
        </row>
        <row r="3">
          <cell r="I3">
            <v>2013</v>
          </cell>
        </row>
        <row r="4">
          <cell r="I4">
            <v>2014</v>
          </cell>
        </row>
        <row r="5">
          <cell r="I5">
            <v>2015</v>
          </cell>
        </row>
        <row r="6">
          <cell r="I6">
            <v>2016</v>
          </cell>
        </row>
        <row r="7">
          <cell r="I7">
            <v>2017</v>
          </cell>
        </row>
        <row r="8">
          <cell r="I8">
            <v>2018</v>
          </cell>
        </row>
        <row r="9">
          <cell r="I9">
            <v>2019</v>
          </cell>
        </row>
        <row r="10">
          <cell r="I10">
            <v>2020</v>
          </cell>
        </row>
        <row r="11">
          <cell r="I11">
            <v>2021</v>
          </cell>
        </row>
        <row r="12">
          <cell r="I12">
            <v>2022</v>
          </cell>
        </row>
        <row r="13"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3.6.1."/>
      <sheetName val="REESTR"/>
      <sheetName val="FST5"/>
      <sheetName val="СЛ7"/>
      <sheetName val="REESTR_MO"/>
      <sheetName val="СЛ3"/>
      <sheetName val="Титульный лист"/>
      <sheetName val="Инструкция"/>
      <sheetName val="таблица7 (технол.нужды)"/>
      <sheetName val="таблица7 (хоз.нужды)"/>
      <sheetName val="Заголовок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Смета"/>
      <sheetName val="2"/>
      <sheetName val="3"/>
      <sheetName val="4"/>
      <sheetName val="5"/>
      <sheetName val="6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Пояснения"/>
      <sheetName val="Список листов"/>
      <sheetName val="Общие сведения"/>
      <sheetName val="et_union"/>
      <sheetName val="Список территорий"/>
      <sheetName val="Список объектов"/>
      <sheetName val="Сценарии"/>
      <sheetName val="Баланс"/>
      <sheetName val="Реагенты"/>
      <sheetName val="ЭЭ"/>
      <sheetName val="Амортизация"/>
      <sheetName val="Аренда"/>
      <sheetName val="Покупка"/>
      <sheetName val="Налоги"/>
      <sheetName val="ИП + источники"/>
      <sheetName val="Экономия_корр"/>
      <sheetName val="Плата за негативное возд"/>
      <sheetName val="Корректировка НВВ"/>
      <sheetName val="Калькуляция"/>
      <sheetName val="ТМ"/>
      <sheetName val="ДПР"/>
      <sheetName val="ДПР (концессии)"/>
      <sheetName val="TEHSHEET"/>
      <sheetName val="Комментарии"/>
      <sheetName val="Проверка"/>
      <sheetName val="modProvGeneralProc"/>
      <sheetName val="REESTR_MO"/>
      <sheetName val="REESTR_ORG"/>
      <sheetName val="REESTR_TARIFF"/>
      <sheetName val="OKOPF"/>
      <sheetName val="modfrmRegion"/>
      <sheetName val="modfrmSelectTariff"/>
      <sheetName val="modHTTP"/>
      <sheetName val="modCheckCyan"/>
      <sheetName val="modfrmActivity"/>
      <sheetName val="modfrmCheckUpdates"/>
      <sheetName val="modUpdTemplMain"/>
      <sheetName val="modList00"/>
      <sheetName val="modThisWorkbook"/>
      <sheetName val="modInstruction"/>
      <sheetName val="AllSheetsInThisWorkbook"/>
      <sheetName val="modHyp"/>
      <sheetName val="modfrmReestr"/>
      <sheetName val="modReestr"/>
      <sheetName val="modList01"/>
      <sheetName val="modList02"/>
      <sheetName val="modList05"/>
      <sheetName val="modList06"/>
      <sheetName val="modList09"/>
      <sheetName val="modList10"/>
      <sheetName val="modList11"/>
      <sheetName val="modList16"/>
      <sheetName val="modList18"/>
      <sheetName val="modList15"/>
      <sheetName val="EXPERT.VSVO.INDEX.CORR(v3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2023</v>
          </cell>
        </row>
        <row r="9">
          <cell r="J9">
            <v>2023</v>
          </cell>
        </row>
        <row r="17">
          <cell r="O17" t="str">
            <v>Кировская область / 2023 / МУП "Коммунальное хозяйство" (ИНН:4303006760, КПП:430301001) / ДПР: 2022-2026</v>
          </cell>
        </row>
        <row r="41">
          <cell r="H41" t="str">
            <v>нет</v>
          </cell>
        </row>
      </sheetData>
      <sheetData sheetId="6"/>
      <sheetData sheetId="7"/>
      <sheetData sheetId="8"/>
      <sheetData sheetId="9">
        <row r="3">
          <cell r="O3" t="str">
            <v>2021Принято органом регулирования</v>
          </cell>
        </row>
      </sheetData>
      <sheetData sheetId="10">
        <row r="3">
          <cell r="AC3" t="str">
            <v>2023Принято органом регулирования</v>
          </cell>
        </row>
      </sheetData>
      <sheetData sheetId="11">
        <row r="15">
          <cell r="A15" t="str">
            <v>t</v>
          </cell>
        </row>
      </sheetData>
      <sheetData sheetId="12">
        <row r="3">
          <cell r="AC3" t="str">
            <v>2023Принято органом регулирования</v>
          </cell>
        </row>
      </sheetData>
      <sheetData sheetId="13">
        <row r="15">
          <cell r="M15">
            <v>0</v>
          </cell>
        </row>
      </sheetData>
      <sheetData sheetId="14">
        <row r="15">
          <cell r="M15">
            <v>0</v>
          </cell>
        </row>
      </sheetData>
      <sheetData sheetId="15">
        <row r="15">
          <cell r="M15">
            <v>0</v>
          </cell>
        </row>
      </sheetData>
      <sheetData sheetId="16">
        <row r="15">
          <cell r="M15">
            <v>0</v>
          </cell>
        </row>
      </sheetData>
      <sheetData sheetId="17">
        <row r="17">
          <cell r="M17">
            <v>0</v>
          </cell>
        </row>
      </sheetData>
      <sheetData sheetId="18">
        <row r="15">
          <cell r="M15">
            <v>0</v>
          </cell>
        </row>
      </sheetData>
      <sheetData sheetId="19">
        <row r="14">
          <cell r="L14" t="str">
            <v>№</v>
          </cell>
        </row>
      </sheetData>
      <sheetData sheetId="20">
        <row r="15">
          <cell r="L15">
            <v>0</v>
          </cell>
        </row>
      </sheetData>
      <sheetData sheetId="21">
        <row r="1">
          <cell r="AD1">
            <v>2023</v>
          </cell>
        </row>
      </sheetData>
      <sheetData sheetId="22"/>
      <sheetData sheetId="23"/>
      <sheetData sheetId="24"/>
      <sheetData sheetId="25">
        <row r="2">
          <cell r="X2" t="str">
            <v>аренда</v>
          </cell>
          <cell r="Y2" t="str">
            <v>Без разбивки</v>
          </cell>
        </row>
        <row r="3">
          <cell r="Y3" t="str">
            <v>ВН1</v>
          </cell>
        </row>
        <row r="4">
          <cell r="Y4" t="str">
            <v>ВН</v>
          </cell>
        </row>
        <row r="5">
          <cell r="Y5" t="str">
            <v>СН1</v>
          </cell>
        </row>
        <row r="6">
          <cell r="Y6" t="str">
            <v>СН2</v>
          </cell>
        </row>
        <row r="7">
          <cell r="Y7" t="str">
            <v>НН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 refreshError="1">
        <row r="86">
          <cell r="AB86"/>
          <cell r="AC86">
            <v>0</v>
          </cell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>
            <v>0</v>
          </cell>
          <cell r="AC88">
            <v>0</v>
          </cell>
        </row>
        <row r="89">
          <cell r="X89" t="str">
            <v>1ХВС::1.1</v>
          </cell>
          <cell r="Y89" t="str">
            <v>1ХВС</v>
          </cell>
          <cell r="AB89">
            <v>0</v>
          </cell>
          <cell r="AC89">
            <v>0</v>
          </cell>
        </row>
        <row r="90">
          <cell r="X90" t="str">
            <v>1ХВС::1.1</v>
          </cell>
          <cell r="Y90" t="str">
            <v>1ХВС</v>
          </cell>
          <cell r="AB90">
            <v>0</v>
          </cell>
          <cell r="AC90">
            <v>0</v>
          </cell>
        </row>
        <row r="91">
          <cell r="X91" t="str">
            <v>1ХВС::1.1</v>
          </cell>
          <cell r="Y91" t="str">
            <v>1ХВС</v>
          </cell>
          <cell r="AB91">
            <v>0</v>
          </cell>
          <cell r="AC91">
            <v>0</v>
          </cell>
        </row>
        <row r="92">
          <cell r="X92" t="str">
            <v>1ХВС::1.1</v>
          </cell>
          <cell r="Y92" t="str">
            <v>1ХВС</v>
          </cell>
          <cell r="AB92">
            <v>0</v>
          </cell>
          <cell r="AC92">
            <v>0</v>
          </cell>
        </row>
        <row r="93">
          <cell r="X93" t="str">
            <v>1ХВС::1.1</v>
          </cell>
          <cell r="Y93" t="str">
            <v>1ХВС</v>
          </cell>
          <cell r="AB93">
            <v>0</v>
          </cell>
          <cell r="AC93">
            <v>0</v>
          </cell>
        </row>
        <row r="94">
          <cell r="X94" t="str">
            <v>1ХВС::1.1</v>
          </cell>
          <cell r="Y94" t="str">
            <v>1ХВС</v>
          </cell>
          <cell r="AB94">
            <v>0</v>
          </cell>
          <cell r="AC94">
            <v>0</v>
          </cell>
        </row>
        <row r="95">
          <cell r="X95" t="str">
            <v>1ХВС::1.1</v>
          </cell>
          <cell r="Y95" t="str">
            <v>1ХВС</v>
          </cell>
          <cell r="AB95">
            <v>0</v>
          </cell>
          <cell r="AC95">
            <v>0</v>
          </cell>
        </row>
        <row r="96">
          <cell r="X96" t="str">
            <v>1ХВС::1.1</v>
          </cell>
          <cell r="Y96" t="str">
            <v>1ХВС</v>
          </cell>
          <cell r="AB96">
            <v>0</v>
          </cell>
          <cell r="AC96">
            <v>0</v>
          </cell>
        </row>
        <row r="97">
          <cell r="Y97" t="str">
            <v>1ХВС</v>
          </cell>
          <cell r="AB97">
            <v>0</v>
          </cell>
          <cell r="AC97">
            <v>0</v>
          </cell>
        </row>
        <row r="98">
          <cell r="Y98" t="str">
            <v>1ХВС</v>
          </cell>
          <cell r="AB98">
            <v>0</v>
          </cell>
          <cell r="AC98">
            <v>0</v>
          </cell>
        </row>
        <row r="99">
          <cell r="AB99">
            <v>0</v>
          </cell>
          <cell r="AC99">
            <v>0</v>
          </cell>
        </row>
        <row r="100">
          <cell r="AB100">
            <v>0</v>
          </cell>
          <cell r="AC100">
            <v>0</v>
          </cell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."/>
      <sheetName val="3.6.3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zoomScale="90" zoomScaleNormal="100" zoomScaleSheetLayoutView="90" workbookViewId="0">
      <selection activeCell="I4" sqref="I4"/>
    </sheetView>
  </sheetViews>
  <sheetFormatPr defaultRowHeight="12.75" outlineLevelCol="1" x14ac:dyDescent="0.2"/>
  <cols>
    <col min="1" max="1" width="8.42578125" style="1" customWidth="1"/>
    <col min="2" max="3" width="10.7109375" style="1" hidden="1" customWidth="1"/>
    <col min="4" max="4" width="8" hidden="1" customWidth="1"/>
    <col min="5" max="5" width="7.42578125" style="1" customWidth="1"/>
    <col min="6" max="6" width="39.85546875" style="1" customWidth="1"/>
    <col min="7" max="7" width="40.42578125" style="1" customWidth="1"/>
    <col min="8" max="8" width="14.140625" style="1" customWidth="1"/>
    <col min="9" max="11" width="18.42578125" style="1" customWidth="1"/>
    <col min="12" max="13" width="11.42578125" style="1" hidden="1" customWidth="1" outlineLevel="1"/>
    <col min="14" max="14" width="9.140625" style="1" collapsed="1"/>
    <col min="15" max="16384" width="9.140625" style="1"/>
  </cols>
  <sheetData>
    <row r="1" spans="4:14" s="61" customFormat="1" ht="24" customHeight="1" x14ac:dyDescent="0.2">
      <c r="D1" s="63"/>
      <c r="I1" s="59" t="s">
        <v>95</v>
      </c>
      <c r="L1" s="97"/>
      <c r="M1" s="98"/>
    </row>
    <row r="2" spans="4:14" s="61" customFormat="1" ht="24" customHeight="1" x14ac:dyDescent="0.2">
      <c r="D2" s="63"/>
      <c r="I2" s="59" t="s">
        <v>14</v>
      </c>
      <c r="L2" s="98"/>
      <c r="M2" s="98"/>
    </row>
    <row r="3" spans="4:14" s="61" customFormat="1" ht="24" customHeight="1" x14ac:dyDescent="0.2">
      <c r="D3" s="63"/>
      <c r="I3" s="59" t="s">
        <v>15</v>
      </c>
      <c r="L3" s="98"/>
      <c r="M3" s="98"/>
    </row>
    <row r="4" spans="4:14" s="61" customFormat="1" ht="24" customHeight="1" x14ac:dyDescent="0.2">
      <c r="D4" s="63"/>
      <c r="I4" s="59" t="s">
        <v>101</v>
      </c>
    </row>
    <row r="5" spans="4:14" s="61" customFormat="1" ht="9.9499999999999993" customHeight="1" x14ac:dyDescent="0.2">
      <c r="D5" s="63"/>
      <c r="I5" s="59"/>
      <c r="L5" s="97"/>
      <c r="M5" s="98"/>
    </row>
    <row r="6" spans="4:14" s="61" customFormat="1" ht="24" customHeight="1" x14ac:dyDescent="0.2">
      <c r="D6" s="63"/>
      <c r="I6" s="59" t="s">
        <v>87</v>
      </c>
      <c r="L6" s="99"/>
      <c r="M6" s="59"/>
    </row>
    <row r="7" spans="4:14" s="61" customFormat="1" ht="24" customHeight="1" x14ac:dyDescent="0.2">
      <c r="D7" s="63"/>
      <c r="I7" s="59" t="s">
        <v>14</v>
      </c>
      <c r="L7" s="59"/>
      <c r="M7" s="59"/>
    </row>
    <row r="8" spans="4:14" s="61" customFormat="1" ht="24" customHeight="1" x14ac:dyDescent="0.2">
      <c r="D8" s="63"/>
      <c r="I8" s="59" t="s">
        <v>15</v>
      </c>
      <c r="L8" s="59"/>
      <c r="M8" s="59"/>
    </row>
    <row r="9" spans="4:14" s="61" customFormat="1" ht="24" customHeight="1" x14ac:dyDescent="0.2">
      <c r="D9" s="63"/>
      <c r="I9" s="59" t="s">
        <v>96</v>
      </c>
      <c r="L9" s="59"/>
      <c r="M9" s="59"/>
      <c r="N9" s="100"/>
    </row>
    <row r="10" spans="4:14" s="61" customFormat="1" ht="9.9499999999999993" customHeight="1" x14ac:dyDescent="0.2">
      <c r="D10" s="63"/>
      <c r="K10" s="100"/>
      <c r="L10" s="101"/>
      <c r="M10" s="101"/>
      <c r="N10" s="100"/>
    </row>
    <row r="11" spans="4:14" ht="45" customHeight="1" x14ac:dyDescent="0.2">
      <c r="E11" s="169" t="s">
        <v>100</v>
      </c>
      <c r="F11" s="170"/>
      <c r="G11" s="170"/>
      <c r="H11" s="170"/>
      <c r="I11" s="170"/>
      <c r="J11" s="170"/>
      <c r="K11" s="170"/>
      <c r="L11" s="96"/>
      <c r="M11" s="96"/>
    </row>
    <row r="12" spans="4:14" ht="18" customHeight="1" x14ac:dyDescent="0.2">
      <c r="E12" s="104" t="s">
        <v>17</v>
      </c>
      <c r="F12" s="104"/>
      <c r="G12" s="104"/>
      <c r="H12" s="104"/>
      <c r="I12" s="104"/>
      <c r="J12" s="104"/>
      <c r="K12" s="104"/>
      <c r="L12" s="104"/>
      <c r="M12" s="104"/>
    </row>
    <row r="13" spans="4:14" ht="15" customHeight="1" x14ac:dyDescent="0.2">
      <c r="E13" s="105" t="s">
        <v>18</v>
      </c>
      <c r="F13" s="106"/>
      <c r="G13" s="109" t="s">
        <v>89</v>
      </c>
      <c r="H13" s="110"/>
      <c r="I13" s="110"/>
      <c r="J13" s="110"/>
      <c r="K13" s="111"/>
      <c r="L13" s="84"/>
      <c r="M13" s="84"/>
    </row>
    <row r="14" spans="4:14" x14ac:dyDescent="0.2">
      <c r="E14" s="107" t="s">
        <v>19</v>
      </c>
      <c r="F14" s="108"/>
      <c r="G14" s="109" t="s">
        <v>90</v>
      </c>
      <c r="H14" s="110"/>
      <c r="I14" s="110"/>
      <c r="J14" s="110"/>
      <c r="K14" s="111"/>
      <c r="L14" s="84"/>
      <c r="M14" s="84"/>
    </row>
    <row r="15" spans="4:14" x14ac:dyDescent="0.2">
      <c r="E15" s="105" t="s">
        <v>20</v>
      </c>
      <c r="F15" s="106"/>
      <c r="G15" s="109" t="s">
        <v>21</v>
      </c>
      <c r="H15" s="110"/>
      <c r="I15" s="110"/>
      <c r="J15" s="110"/>
      <c r="K15" s="111"/>
      <c r="L15" s="85"/>
      <c r="M15" s="85"/>
    </row>
    <row r="16" spans="4:14" x14ac:dyDescent="0.2">
      <c r="E16" s="107" t="s">
        <v>19</v>
      </c>
      <c r="F16" s="108"/>
      <c r="G16" s="109" t="s">
        <v>22</v>
      </c>
      <c r="H16" s="110"/>
      <c r="I16" s="110"/>
      <c r="J16" s="110"/>
      <c r="K16" s="111"/>
      <c r="L16" s="85"/>
      <c r="M16" s="85"/>
    </row>
    <row r="17" spans="1:13" x14ac:dyDescent="0.2">
      <c r="E17" s="105" t="s">
        <v>23</v>
      </c>
      <c r="F17" s="105"/>
      <c r="G17" s="109" t="s">
        <v>91</v>
      </c>
      <c r="H17" s="110"/>
      <c r="I17" s="110"/>
      <c r="J17" s="110"/>
      <c r="K17" s="111"/>
      <c r="L17" s="86"/>
      <c r="M17" s="86"/>
    </row>
    <row r="18" spans="1:13" ht="34.5" customHeight="1" x14ac:dyDescent="0.2">
      <c r="B18" s="6" t="b">
        <f>REGULATION_METHODS&lt;&gt;"Метод сравнения аналогов"</f>
        <v>1</v>
      </c>
      <c r="E18" s="118" t="s">
        <v>24</v>
      </c>
      <c r="F18" s="110"/>
      <c r="G18" s="110"/>
      <c r="H18" s="110"/>
      <c r="I18" s="110"/>
      <c r="J18" s="110"/>
      <c r="K18" s="111"/>
      <c r="L18" s="87"/>
      <c r="M18" s="88"/>
    </row>
    <row r="19" spans="1:13" x14ac:dyDescent="0.2">
      <c r="B19" s="6" t="e">
        <f>#REF!</f>
        <v>#REF!</v>
      </c>
      <c r="E19" s="113" t="s">
        <v>25</v>
      </c>
      <c r="F19" s="114" t="s">
        <v>26</v>
      </c>
      <c r="G19" s="115"/>
      <c r="H19" s="119" t="s">
        <v>27</v>
      </c>
      <c r="I19" s="131" t="s">
        <v>28</v>
      </c>
      <c r="J19" s="110"/>
      <c r="K19" s="111"/>
      <c r="L19" s="91"/>
      <c r="M19" s="91"/>
    </row>
    <row r="20" spans="1:13" x14ac:dyDescent="0.2">
      <c r="B20" s="6" t="b">
        <f>B18</f>
        <v>1</v>
      </c>
      <c r="E20" s="113"/>
      <c r="F20" s="116"/>
      <c r="G20" s="117"/>
      <c r="H20" s="120"/>
      <c r="I20" s="53" t="s">
        <v>29</v>
      </c>
      <c r="J20" s="53" t="s">
        <v>30</v>
      </c>
      <c r="K20" s="57" t="s">
        <v>31</v>
      </c>
      <c r="L20" s="9" t="s">
        <v>32</v>
      </c>
      <c r="M20" s="55" t="s">
        <v>33</v>
      </c>
    </row>
    <row r="21" spans="1:13" ht="23.25" customHeight="1" x14ac:dyDescent="0.2">
      <c r="B21" s="6" t="e">
        <f>#REF!</f>
        <v>#REF!</v>
      </c>
      <c r="E21" s="58">
        <v>1</v>
      </c>
      <c r="F21" s="112" t="s">
        <v>88</v>
      </c>
      <c r="G21" s="112"/>
      <c r="H21" s="56" t="s">
        <v>7</v>
      </c>
      <c r="I21" s="13">
        <v>8349.9100304405547</v>
      </c>
      <c r="J21" s="13">
        <v>8745.8627640840496</v>
      </c>
      <c r="K21" s="13">
        <v>8868.5627548022439</v>
      </c>
      <c r="L21" s="13" t="s">
        <v>12</v>
      </c>
      <c r="M21" s="13" t="s">
        <v>12</v>
      </c>
    </row>
    <row r="22" spans="1:13" ht="28.5" customHeight="1" x14ac:dyDescent="0.2">
      <c r="B22" s="6" t="e">
        <f>#REF!</f>
        <v>#REF!</v>
      </c>
      <c r="E22" s="58" t="s">
        <v>5</v>
      </c>
      <c r="F22" s="112" t="s">
        <v>35</v>
      </c>
      <c r="G22" s="123"/>
      <c r="H22" s="56" t="s">
        <v>7</v>
      </c>
      <c r="I22" s="13">
        <v>86.996015999999997</v>
      </c>
      <c r="J22" s="13">
        <v>91.121367078719999</v>
      </c>
      <c r="K22" s="14">
        <v>92.3997533507643</v>
      </c>
      <c r="L22" s="14" t="s">
        <v>12</v>
      </c>
      <c r="M22" s="14" t="s">
        <v>12</v>
      </c>
    </row>
    <row r="23" spans="1:13" x14ac:dyDescent="0.2">
      <c r="B23" s="6" t="b">
        <v>1</v>
      </c>
      <c r="E23" s="128" t="s">
        <v>36</v>
      </c>
      <c r="F23" s="129"/>
      <c r="G23" s="129"/>
      <c r="H23" s="129"/>
      <c r="I23" s="129"/>
      <c r="J23" s="129"/>
      <c r="K23" s="130"/>
      <c r="L23" s="89"/>
      <c r="M23" s="90"/>
    </row>
    <row r="24" spans="1:13" x14ac:dyDescent="0.2">
      <c r="A24" s="6"/>
      <c r="B24" s="6" t="e">
        <f>#REF!</f>
        <v>#REF!</v>
      </c>
      <c r="C24" s="6" t="e">
        <f t="array" ref="C24">INDEX([7]Тарифы!$Y$86:$Y$108,MATCH(#REF!,[7]Тарифы!$X$86:$X$108,0))</f>
        <v>#REF!</v>
      </c>
      <c r="E24" s="113" t="s">
        <v>25</v>
      </c>
      <c r="F24" s="124" t="s">
        <v>37</v>
      </c>
      <c r="G24" s="125"/>
      <c r="H24" s="113" t="s">
        <v>27</v>
      </c>
      <c r="I24" s="131" t="s">
        <v>28</v>
      </c>
      <c r="J24" s="110"/>
      <c r="K24" s="111"/>
      <c r="L24" s="91"/>
      <c r="M24" s="91"/>
    </row>
    <row r="25" spans="1:13" x14ac:dyDescent="0.2">
      <c r="B25" s="6" t="e">
        <f>B24</f>
        <v>#REF!</v>
      </c>
      <c r="E25" s="113"/>
      <c r="F25" s="126"/>
      <c r="G25" s="127"/>
      <c r="H25" s="113"/>
      <c r="I25" s="53" t="s">
        <v>29</v>
      </c>
      <c r="J25" s="53" t="s">
        <v>30</v>
      </c>
      <c r="K25" s="57" t="s">
        <v>31</v>
      </c>
      <c r="L25" s="9" t="s">
        <v>32</v>
      </c>
      <c r="M25" s="55" t="s">
        <v>33</v>
      </c>
    </row>
    <row r="26" spans="1:13" ht="12.75" customHeight="1" x14ac:dyDescent="0.2">
      <c r="B26" s="6" t="e">
        <f t="array" ref="B26">AND(#REF!,INDEX([7]Тарифы!$AC$86:$AC$108,MATCH($C24,[7]Тарифы!$Y$86:$Y$108,0))&lt;&gt;"Тариф на транспортировку воды")</f>
        <v>#REF!</v>
      </c>
      <c r="E26" s="53">
        <v>1</v>
      </c>
      <c r="F26" s="112" t="s">
        <v>38</v>
      </c>
      <c r="G26" s="123"/>
      <c r="H26" s="17" t="s">
        <v>39</v>
      </c>
      <c r="I26" s="13">
        <v>131.13</v>
      </c>
      <c r="J26" s="13">
        <v>131.13</v>
      </c>
      <c r="K26" s="13">
        <v>131.13</v>
      </c>
      <c r="L26" s="13" t="s">
        <v>12</v>
      </c>
      <c r="M26" s="13" t="s">
        <v>12</v>
      </c>
    </row>
    <row r="27" spans="1:13" x14ac:dyDescent="0.2">
      <c r="B27" s="6" t="e">
        <f>#REF!</f>
        <v>#REF!</v>
      </c>
      <c r="E27" s="53">
        <v>2</v>
      </c>
      <c r="F27" s="112" t="s">
        <v>40</v>
      </c>
      <c r="G27" s="123"/>
      <c r="H27" s="17" t="s">
        <v>39</v>
      </c>
      <c r="I27" s="60">
        <v>0</v>
      </c>
      <c r="J27" s="60">
        <v>0</v>
      </c>
      <c r="K27" s="60">
        <v>0</v>
      </c>
      <c r="L27" s="60" t="s">
        <v>12</v>
      </c>
      <c r="M27" s="60" t="s">
        <v>12</v>
      </c>
    </row>
    <row r="28" spans="1:13" x14ac:dyDescent="0.2">
      <c r="B28" s="6" t="e">
        <f>#REF!</f>
        <v>#REF!</v>
      </c>
      <c r="E28" s="53">
        <v>3</v>
      </c>
      <c r="F28" s="112" t="s">
        <v>41</v>
      </c>
      <c r="G28" s="123"/>
      <c r="H28" s="17" t="s">
        <v>39</v>
      </c>
      <c r="I28" s="13">
        <v>131.13</v>
      </c>
      <c r="J28" s="13">
        <v>131.13</v>
      </c>
      <c r="K28" s="13">
        <v>131.13</v>
      </c>
      <c r="L28" s="13" t="s">
        <v>12</v>
      </c>
      <c r="M28" s="13" t="s">
        <v>12</v>
      </c>
    </row>
    <row r="29" spans="1:13" x14ac:dyDescent="0.2">
      <c r="B29" s="6" t="e">
        <f>AND(#REF!,REGULATION_METHODS&lt;&gt;"Метод сравнения аналогов")</f>
        <v>#REF!</v>
      </c>
      <c r="E29" s="18" t="s">
        <v>9</v>
      </c>
      <c r="F29" s="121" t="s">
        <v>42</v>
      </c>
      <c r="G29" s="122"/>
      <c r="H29" s="17" t="s">
        <v>39</v>
      </c>
      <c r="I29" s="13">
        <v>116.75</v>
      </c>
      <c r="J29" s="13">
        <v>116.75</v>
      </c>
      <c r="K29" s="13">
        <v>116.75</v>
      </c>
      <c r="L29" s="13" t="s">
        <v>12</v>
      </c>
      <c r="M29" s="13" t="s">
        <v>12</v>
      </c>
    </row>
    <row r="30" spans="1:13" x14ac:dyDescent="0.2">
      <c r="B30" s="6" t="e">
        <f>B29</f>
        <v>#REF!</v>
      </c>
      <c r="E30" s="18" t="s">
        <v>10</v>
      </c>
      <c r="F30" s="121" t="s">
        <v>43</v>
      </c>
      <c r="G30" s="122"/>
      <c r="H30" s="17" t="s">
        <v>39</v>
      </c>
      <c r="I30" s="13">
        <v>8.65</v>
      </c>
      <c r="J30" s="13">
        <v>8.65</v>
      </c>
      <c r="K30" s="13">
        <v>8.65</v>
      </c>
      <c r="L30" s="13" t="s">
        <v>12</v>
      </c>
      <c r="M30" s="13" t="s">
        <v>12</v>
      </c>
    </row>
    <row r="31" spans="1:13" x14ac:dyDescent="0.2">
      <c r="B31" s="6" t="e">
        <f>B30</f>
        <v>#REF!</v>
      </c>
      <c r="E31" s="18" t="s">
        <v>11</v>
      </c>
      <c r="F31" s="121" t="s">
        <v>44</v>
      </c>
      <c r="G31" s="122"/>
      <c r="H31" s="17" t="s">
        <v>39</v>
      </c>
      <c r="I31" s="13">
        <v>5.73</v>
      </c>
      <c r="J31" s="13">
        <v>5.73</v>
      </c>
      <c r="K31" s="13">
        <v>5.73</v>
      </c>
      <c r="L31" s="13" t="s">
        <v>12</v>
      </c>
      <c r="M31" s="13" t="s">
        <v>12</v>
      </c>
    </row>
    <row r="32" spans="1:13" x14ac:dyDescent="0.2">
      <c r="E32" s="103" t="s">
        <v>5</v>
      </c>
      <c r="F32" s="103"/>
      <c r="G32" s="103"/>
      <c r="H32" s="103"/>
      <c r="I32" s="103"/>
      <c r="J32" s="103"/>
      <c r="K32" s="103"/>
      <c r="L32" s="103"/>
      <c r="M32" s="103"/>
    </row>
    <row r="33" spans="2:13" ht="6" customHeight="1" x14ac:dyDescent="0.2">
      <c r="B33" s="6"/>
      <c r="E33" s="167" t="s">
        <v>45</v>
      </c>
      <c r="F33" s="147"/>
      <c r="G33" s="147"/>
      <c r="H33" s="147"/>
      <c r="I33" s="147"/>
      <c r="J33" s="147"/>
      <c r="K33" s="148"/>
      <c r="L33" s="23"/>
      <c r="M33" s="24"/>
    </row>
    <row r="34" spans="2:13" x14ac:dyDescent="0.2">
      <c r="E34" s="149"/>
      <c r="F34" s="150"/>
      <c r="G34" s="150"/>
      <c r="H34" s="150"/>
      <c r="I34" s="150"/>
      <c r="J34" s="150"/>
      <c r="K34" s="151"/>
      <c r="L34" s="89"/>
      <c r="M34" s="90"/>
    </row>
    <row r="35" spans="2:13" x14ac:dyDescent="0.2">
      <c r="E35" s="133" t="s">
        <v>25</v>
      </c>
      <c r="F35" s="114" t="s">
        <v>46</v>
      </c>
      <c r="G35" s="115"/>
      <c r="H35" s="113" t="s">
        <v>27</v>
      </c>
      <c r="I35" s="131" t="s">
        <v>28</v>
      </c>
      <c r="J35" s="110"/>
      <c r="K35" s="111"/>
      <c r="L35" s="91"/>
      <c r="M35" s="91"/>
    </row>
    <row r="36" spans="2:13" x14ac:dyDescent="0.2">
      <c r="E36" s="133"/>
      <c r="F36" s="116"/>
      <c r="G36" s="117"/>
      <c r="H36" s="113"/>
      <c r="I36" s="53" t="s">
        <v>29</v>
      </c>
      <c r="J36" s="53" t="s">
        <v>30</v>
      </c>
      <c r="K36" s="57" t="s">
        <v>48</v>
      </c>
      <c r="L36" s="9" t="s">
        <v>49</v>
      </c>
      <c r="M36" s="55" t="s">
        <v>50</v>
      </c>
    </row>
    <row r="37" spans="2:13" ht="23.25" customHeight="1" x14ac:dyDescent="0.2">
      <c r="E37" s="58" t="s">
        <v>51</v>
      </c>
      <c r="F37" s="112" t="s">
        <v>52</v>
      </c>
      <c r="G37" s="112"/>
      <c r="H37" s="56" t="s">
        <v>7</v>
      </c>
      <c r="I37" s="25">
        <v>12893.161262017433</v>
      </c>
      <c r="J37" s="25">
        <v>13876.652472601747</v>
      </c>
      <c r="K37" s="26">
        <v>14049.253574571529</v>
      </c>
      <c r="L37" s="26" t="s">
        <v>12</v>
      </c>
      <c r="M37" s="26" t="s">
        <v>12</v>
      </c>
    </row>
    <row r="38" spans="2:13" x14ac:dyDescent="0.2">
      <c r="E38" s="58" t="s">
        <v>0</v>
      </c>
      <c r="F38" s="134" t="s">
        <v>53</v>
      </c>
      <c r="G38" s="134"/>
      <c r="H38" s="56" t="s">
        <v>7</v>
      </c>
      <c r="I38" s="25">
        <v>11860.090362417433</v>
      </c>
      <c r="J38" s="25">
        <v>12422.495847403268</v>
      </c>
      <c r="K38" s="25">
        <v>12596.777123738029</v>
      </c>
      <c r="L38" s="25" t="s">
        <v>12</v>
      </c>
      <c r="M38" s="25" t="s">
        <v>12</v>
      </c>
    </row>
    <row r="39" spans="2:13" x14ac:dyDescent="0.2">
      <c r="E39" s="58" t="s">
        <v>1</v>
      </c>
      <c r="F39" s="134" t="s">
        <v>54</v>
      </c>
      <c r="G39" s="134"/>
      <c r="H39" s="56" t="s">
        <v>7</v>
      </c>
      <c r="I39" s="25">
        <v>1199.393658</v>
      </c>
      <c r="J39" s="25">
        <v>1329.9991379999999</v>
      </c>
      <c r="K39" s="25">
        <v>1266.2598544334999</v>
      </c>
      <c r="L39" s="25" t="s">
        <v>12</v>
      </c>
      <c r="M39" s="25" t="s">
        <v>12</v>
      </c>
    </row>
    <row r="40" spans="2:13" ht="27.75" customHeight="1" x14ac:dyDescent="0.2">
      <c r="E40" s="135" t="s">
        <v>97</v>
      </c>
      <c r="F40" s="136"/>
      <c r="G40" s="136"/>
      <c r="H40" s="136"/>
      <c r="I40" s="136"/>
      <c r="J40" s="136"/>
      <c r="K40" s="137"/>
      <c r="L40" s="82"/>
      <c r="M40" s="82"/>
    </row>
    <row r="41" spans="2:13" hidden="1" x14ac:dyDescent="0.2">
      <c r="E41" s="103" t="s">
        <v>5</v>
      </c>
      <c r="F41" s="103"/>
      <c r="G41" s="103"/>
      <c r="H41" s="103"/>
      <c r="I41" s="103"/>
      <c r="J41" s="103"/>
      <c r="K41" s="103"/>
      <c r="L41" s="103"/>
      <c r="M41" s="103"/>
    </row>
    <row r="42" spans="2:13" ht="15" customHeight="1" x14ac:dyDescent="0.2">
      <c r="E42" s="175" t="s">
        <v>56</v>
      </c>
      <c r="F42" s="129"/>
      <c r="G42" s="129"/>
      <c r="H42" s="129"/>
      <c r="I42" s="129"/>
      <c r="J42" s="129"/>
      <c r="K42" s="130"/>
      <c r="L42" s="83"/>
      <c r="M42" s="83"/>
    </row>
    <row r="43" spans="2:13" ht="12" customHeight="1" x14ac:dyDescent="0.2">
      <c r="E43" s="58" t="s">
        <v>25</v>
      </c>
      <c r="F43" s="132" t="s">
        <v>57</v>
      </c>
      <c r="G43" s="132"/>
      <c r="H43" s="132"/>
      <c r="I43" s="131" t="s">
        <v>58</v>
      </c>
      <c r="J43" s="110"/>
      <c r="K43" s="111"/>
      <c r="L43" s="91"/>
      <c r="M43" s="91"/>
    </row>
    <row r="44" spans="2:13" ht="24" customHeight="1" x14ac:dyDescent="0.2">
      <c r="E44" s="58" t="s">
        <v>51</v>
      </c>
      <c r="F44" s="112" t="s">
        <v>88</v>
      </c>
      <c r="G44" s="112"/>
      <c r="H44" s="112"/>
      <c r="I44" s="146" t="s">
        <v>91</v>
      </c>
      <c r="J44" s="147"/>
      <c r="K44" s="148"/>
      <c r="L44" s="76"/>
      <c r="M44" s="77"/>
    </row>
    <row r="45" spans="2:13" ht="27" customHeight="1" x14ac:dyDescent="0.2">
      <c r="E45" s="55">
        <v>2</v>
      </c>
      <c r="F45" s="112" t="s">
        <v>35</v>
      </c>
      <c r="G45" s="112"/>
      <c r="H45" s="112"/>
      <c r="I45" s="149"/>
      <c r="J45" s="150"/>
      <c r="K45" s="151"/>
      <c r="L45" s="78"/>
      <c r="M45" s="79"/>
    </row>
    <row r="46" spans="2:13" ht="56.25" customHeight="1" x14ac:dyDescent="0.2">
      <c r="E46" s="174" t="s">
        <v>59</v>
      </c>
      <c r="F46" s="110"/>
      <c r="G46" s="110"/>
      <c r="H46" s="110"/>
      <c r="I46" s="110"/>
      <c r="J46" s="110"/>
      <c r="K46" s="111"/>
      <c r="L46" s="80"/>
      <c r="M46" s="81"/>
    </row>
    <row r="47" spans="2:13" ht="12.75" customHeight="1" x14ac:dyDescent="0.2">
      <c r="E47" s="113" t="s">
        <v>25</v>
      </c>
      <c r="F47" s="114" t="s">
        <v>46</v>
      </c>
      <c r="G47" s="115"/>
      <c r="H47" s="113" t="s">
        <v>27</v>
      </c>
      <c r="I47" s="131" t="s">
        <v>28</v>
      </c>
      <c r="J47" s="110"/>
      <c r="K47" s="111"/>
      <c r="L47" s="91"/>
      <c r="M47" s="91"/>
    </row>
    <row r="48" spans="2:13" x14ac:dyDescent="0.2">
      <c r="E48" s="113"/>
      <c r="F48" s="116"/>
      <c r="G48" s="117"/>
      <c r="H48" s="113"/>
      <c r="I48" s="53" t="s">
        <v>29</v>
      </c>
      <c r="J48" s="53" t="s">
        <v>30</v>
      </c>
      <c r="K48" s="57" t="s">
        <v>31</v>
      </c>
      <c r="L48" s="9" t="s">
        <v>32</v>
      </c>
      <c r="M48" s="55" t="s">
        <v>33</v>
      </c>
    </row>
    <row r="49" spans="1:13" ht="15.75" customHeight="1" x14ac:dyDescent="0.2">
      <c r="A49" s="6"/>
      <c r="B49" s="6" t="e">
        <f>OR(B50,B51)</f>
        <v>#REF!</v>
      </c>
      <c r="C49" s="6" t="e">
        <f t="array" ref="C49">INDEX([7]Тарифы!$AB$86:$AB$108,MATCH(#REF!,[7]Тарифы!$Y$86:$Y$108,0))</f>
        <v>#REF!</v>
      </c>
      <c r="E49" s="27">
        <v>1</v>
      </c>
      <c r="F49" s="140" t="s">
        <v>13</v>
      </c>
      <c r="G49" s="141"/>
      <c r="H49" s="141"/>
      <c r="I49" s="141"/>
      <c r="J49" s="141"/>
      <c r="K49" s="141"/>
      <c r="L49" s="28"/>
      <c r="M49" s="29"/>
    </row>
    <row r="50" spans="1:13" ht="15.75" customHeight="1" x14ac:dyDescent="0.2">
      <c r="A50" s="6"/>
      <c r="B50" s="6" t="e">
        <f>AND($C49="Водоснабжение",$C50&lt;&gt;"Тариф на транспортировку воды",$C50&lt;&gt;"Тариф на техническую воду")</f>
        <v>#REF!</v>
      </c>
      <c r="C50" s="6" t="e">
        <f t="array" ref="C50">INDEX([7]Тарифы!$AC$86:$AC$108,MATCH(#REF!,[7]Тарифы!$Y$86:$Y$108,0))</f>
        <v>#REF!</v>
      </c>
      <c r="E50" s="30" t="s">
        <v>0</v>
      </c>
      <c r="F50" s="142" t="s">
        <v>60</v>
      </c>
      <c r="G50" s="143"/>
      <c r="H50" s="31" t="s">
        <v>2</v>
      </c>
      <c r="I50" s="32">
        <v>0</v>
      </c>
      <c r="J50" s="32">
        <v>0</v>
      </c>
      <c r="K50" s="32">
        <v>0</v>
      </c>
      <c r="L50" s="32" t="s">
        <v>12</v>
      </c>
      <c r="M50" s="32" t="s">
        <v>12</v>
      </c>
    </row>
    <row r="51" spans="1:13" s="61" customFormat="1" ht="15.75" customHeight="1" x14ac:dyDescent="0.2">
      <c r="B51" s="62" t="e">
        <f>AND($C49="Водоснабжение",OR(region_name&lt;&gt;"Ленинградская область",$C50&lt;&gt;"Тариф на транспортировку воды"),$C50&lt;&gt;"Тариф на техническую воду")</f>
        <v>#REF!</v>
      </c>
      <c r="D51" s="63"/>
      <c r="E51" s="64" t="s">
        <v>1</v>
      </c>
      <c r="F51" s="144" t="s">
        <v>61</v>
      </c>
      <c r="G51" s="145"/>
      <c r="H51" s="65" t="s">
        <v>2</v>
      </c>
      <c r="I51" s="66">
        <v>2</v>
      </c>
      <c r="J51" s="66">
        <v>2</v>
      </c>
      <c r="K51" s="66">
        <v>2</v>
      </c>
      <c r="L51" s="66" t="s">
        <v>12</v>
      </c>
      <c r="M51" s="66" t="s">
        <v>12</v>
      </c>
    </row>
    <row r="52" spans="1:13" s="61" customFormat="1" ht="15.75" customHeight="1" x14ac:dyDescent="0.2">
      <c r="B52" s="62" t="e">
        <f>B53</f>
        <v>#REF!</v>
      </c>
      <c r="D52" s="63"/>
      <c r="E52" s="64">
        <v>2</v>
      </c>
      <c r="F52" s="138" t="s">
        <v>62</v>
      </c>
      <c r="G52" s="139"/>
      <c r="H52" s="139"/>
      <c r="I52" s="139"/>
      <c r="J52" s="139"/>
      <c r="K52" s="139"/>
      <c r="L52" s="67"/>
      <c r="M52" s="67"/>
    </row>
    <row r="53" spans="1:13" s="61" customFormat="1" ht="15.75" customHeight="1" x14ac:dyDescent="0.2">
      <c r="B53" s="62" t="e">
        <f>$C49="Водоснабжение"</f>
        <v>#REF!</v>
      </c>
      <c r="D53" s="63"/>
      <c r="E53" s="64" t="s">
        <v>63</v>
      </c>
      <c r="F53" s="144" t="s">
        <v>64</v>
      </c>
      <c r="G53" s="145"/>
      <c r="H53" s="65" t="s">
        <v>65</v>
      </c>
      <c r="I53" s="66">
        <v>0.75</v>
      </c>
      <c r="J53" s="66">
        <v>0.75</v>
      </c>
      <c r="K53" s="66">
        <v>0.75</v>
      </c>
      <c r="L53" s="66" t="s">
        <v>12</v>
      </c>
      <c r="M53" s="66" t="s">
        <v>12</v>
      </c>
    </row>
    <row r="54" spans="1:13" s="61" customFormat="1" ht="15.75" customHeight="1" x14ac:dyDescent="0.2">
      <c r="B54" s="62" t="e">
        <f>OR(B55,#REF!)</f>
        <v>#REF!</v>
      </c>
      <c r="D54" s="63"/>
      <c r="E54" s="64">
        <v>3</v>
      </c>
      <c r="F54" s="138" t="s">
        <v>66</v>
      </c>
      <c r="G54" s="139"/>
      <c r="H54" s="139"/>
      <c r="I54" s="139"/>
      <c r="J54" s="139"/>
      <c r="K54" s="139"/>
      <c r="L54" s="67"/>
      <c r="M54" s="67"/>
    </row>
    <row r="55" spans="1:13" ht="15.75" customHeight="1" x14ac:dyDescent="0.2">
      <c r="B55" s="6" t="e">
        <f>$C49="Водоснабжение"</f>
        <v>#REF!</v>
      </c>
      <c r="E55" s="56" t="s">
        <v>9</v>
      </c>
      <c r="F55" s="142" t="s">
        <v>67</v>
      </c>
      <c r="G55" s="143"/>
      <c r="H55" s="33" t="s">
        <v>2</v>
      </c>
      <c r="I55" s="32">
        <v>0</v>
      </c>
      <c r="J55" s="32">
        <v>0</v>
      </c>
      <c r="K55" s="32">
        <v>0</v>
      </c>
      <c r="L55" s="32" t="s">
        <v>12</v>
      </c>
      <c r="M55" s="32" t="s">
        <v>12</v>
      </c>
    </row>
    <row r="56" spans="1:13" ht="15.75" customHeight="1" x14ac:dyDescent="0.2">
      <c r="B56" s="6" t="e">
        <f>#REF!="Водоотведение"</f>
        <v>#REF!</v>
      </c>
      <c r="E56" s="34" t="s">
        <v>10</v>
      </c>
      <c r="F56" s="142" t="s">
        <v>68</v>
      </c>
      <c r="G56" s="143"/>
      <c r="H56" s="33" t="s">
        <v>69</v>
      </c>
      <c r="I56" s="32">
        <v>0.83</v>
      </c>
      <c r="J56" s="32">
        <v>0.83</v>
      </c>
      <c r="K56" s="32">
        <v>0.83</v>
      </c>
      <c r="L56" s="32" t="s">
        <v>12</v>
      </c>
      <c r="M56" s="32" t="s">
        <v>12</v>
      </c>
    </row>
    <row r="57" spans="1:13" ht="13.5" customHeight="1" x14ac:dyDescent="0.2">
      <c r="B57" s="6"/>
      <c r="E57" s="153" t="s">
        <v>8</v>
      </c>
      <c r="F57" s="153"/>
      <c r="G57" s="153"/>
      <c r="H57" s="153"/>
      <c r="I57" s="153"/>
      <c r="J57" s="153"/>
      <c r="K57" s="153"/>
      <c r="L57" s="153"/>
      <c r="M57" s="153"/>
    </row>
    <row r="58" spans="1:13" ht="43.5" customHeight="1" x14ac:dyDescent="0.2">
      <c r="B58" s="6" t="b">
        <v>1</v>
      </c>
      <c r="E58" s="118" t="s">
        <v>70</v>
      </c>
      <c r="F58" s="110"/>
      <c r="G58" s="110"/>
      <c r="H58" s="110"/>
      <c r="I58" s="110"/>
      <c r="J58" s="110"/>
      <c r="K58" s="111"/>
      <c r="L58" s="92"/>
      <c r="M58" s="93"/>
    </row>
    <row r="59" spans="1:13" ht="12.75" customHeight="1" x14ac:dyDescent="0.2">
      <c r="B59" s="6" t="b">
        <v>1</v>
      </c>
      <c r="E59" s="152" t="s">
        <v>25</v>
      </c>
      <c r="F59" s="113" t="s">
        <v>46</v>
      </c>
      <c r="G59" s="113"/>
      <c r="H59" s="113"/>
      <c r="I59" s="131" t="s">
        <v>28</v>
      </c>
      <c r="J59" s="110"/>
      <c r="K59" s="111"/>
      <c r="L59" s="91"/>
      <c r="M59" s="91"/>
    </row>
    <row r="60" spans="1:13" x14ac:dyDescent="0.2">
      <c r="B60" s="6" t="b">
        <v>1</v>
      </c>
      <c r="E60" s="152"/>
      <c r="F60" s="113"/>
      <c r="G60" s="113"/>
      <c r="H60" s="113"/>
      <c r="I60" s="53" t="s">
        <v>29</v>
      </c>
      <c r="J60" s="53" t="s">
        <v>30</v>
      </c>
      <c r="K60" s="57" t="s">
        <v>31</v>
      </c>
      <c r="L60" s="9" t="s">
        <v>32</v>
      </c>
      <c r="M60" s="55" t="s">
        <v>33</v>
      </c>
    </row>
    <row r="61" spans="1:13" ht="13.5" customHeight="1" x14ac:dyDescent="0.2">
      <c r="A61" s="6"/>
      <c r="B61" s="6" t="e">
        <f>B49</f>
        <v>#REF!</v>
      </c>
      <c r="C61" s="6" t="e">
        <f t="array" ref="C61">INDEX([7]Тарифы!$AB$86:$AB$108,MATCH($C62,[7]Тарифы!$Y$86:$Y$108,0))</f>
        <v>#REF!</v>
      </c>
      <c r="E61" s="27">
        <v>1</v>
      </c>
      <c r="F61" s="140" t="s">
        <v>13</v>
      </c>
      <c r="G61" s="141"/>
      <c r="H61" s="141"/>
      <c r="I61" s="141"/>
      <c r="J61" s="141"/>
      <c r="K61" s="161"/>
      <c r="L61" s="29"/>
      <c r="M61" s="29"/>
    </row>
    <row r="62" spans="1:13" ht="13.5" customHeight="1" x14ac:dyDescent="0.2">
      <c r="A62" s="6"/>
      <c r="B62" s="6" t="e">
        <f>B50</f>
        <v>#REF!</v>
      </c>
      <c r="C62" s="6" t="e">
        <f t="array" ref="C62">INDEX([7]Тарифы!$Y$86:$Y$108,MATCH(#REF!,[7]Тарифы!$X$86:$X$108,0))</f>
        <v>#REF!</v>
      </c>
      <c r="E62" s="30" t="s">
        <v>0</v>
      </c>
      <c r="F62" s="162" t="s">
        <v>60</v>
      </c>
      <c r="G62" s="163"/>
      <c r="H62" s="33" t="s">
        <v>2</v>
      </c>
      <c r="I62" s="13">
        <v>0</v>
      </c>
      <c r="J62" s="13">
        <v>0</v>
      </c>
      <c r="K62" s="13">
        <v>0</v>
      </c>
      <c r="L62" s="13" t="s">
        <v>12</v>
      </c>
      <c r="M62" s="13" t="s">
        <v>12</v>
      </c>
    </row>
    <row r="63" spans="1:13" ht="13.5" customHeight="1" x14ac:dyDescent="0.2">
      <c r="B63" s="6" t="e">
        <f>B62</f>
        <v>#REF!</v>
      </c>
      <c r="E63" s="56"/>
      <c r="F63" s="160" t="s">
        <v>71</v>
      </c>
      <c r="G63" s="160"/>
      <c r="H63" s="42"/>
      <c r="I63" s="13" t="s">
        <v>12</v>
      </c>
      <c r="J63" s="13">
        <v>0</v>
      </c>
      <c r="K63" s="13">
        <v>0</v>
      </c>
      <c r="L63" s="13" t="s">
        <v>12</v>
      </c>
      <c r="M63" s="13" t="s">
        <v>12</v>
      </c>
    </row>
    <row r="64" spans="1:13" ht="13.5" customHeight="1" x14ac:dyDescent="0.2">
      <c r="B64" s="6" t="e">
        <f>B51</f>
        <v>#REF!</v>
      </c>
      <c r="E64" s="56" t="s">
        <v>1</v>
      </c>
      <c r="F64" s="164" t="s">
        <v>61</v>
      </c>
      <c r="G64" s="164"/>
      <c r="H64" s="33" t="s">
        <v>2</v>
      </c>
      <c r="I64" s="13">
        <v>2</v>
      </c>
      <c r="J64" s="13">
        <v>2</v>
      </c>
      <c r="K64" s="13">
        <v>2</v>
      </c>
      <c r="L64" s="13" t="s">
        <v>12</v>
      </c>
      <c r="M64" s="13" t="s">
        <v>12</v>
      </c>
    </row>
    <row r="65" spans="2:13" ht="13.5" customHeight="1" x14ac:dyDescent="0.2">
      <c r="B65" s="6" t="e">
        <f>B64</f>
        <v>#REF!</v>
      </c>
      <c r="E65" s="56"/>
      <c r="F65" s="160" t="s">
        <v>71</v>
      </c>
      <c r="G65" s="160"/>
      <c r="H65" s="42"/>
      <c r="I65" s="13" t="s">
        <v>12</v>
      </c>
      <c r="J65" s="13">
        <v>0</v>
      </c>
      <c r="K65" s="13">
        <v>0</v>
      </c>
      <c r="L65" s="13" t="s">
        <v>12</v>
      </c>
      <c r="M65" s="13" t="s">
        <v>12</v>
      </c>
    </row>
    <row r="66" spans="2:13" ht="13.5" customHeight="1" x14ac:dyDescent="0.2">
      <c r="B66" s="6" t="e">
        <f>B52</f>
        <v>#REF!</v>
      </c>
      <c r="E66" s="56">
        <v>2</v>
      </c>
      <c r="F66" s="112" t="s">
        <v>62</v>
      </c>
      <c r="G66" s="123"/>
      <c r="H66" s="123"/>
      <c r="I66" s="123"/>
      <c r="J66" s="123"/>
      <c r="K66" s="165"/>
      <c r="L66" s="29"/>
      <c r="M66" s="29"/>
    </row>
    <row r="67" spans="2:13" ht="13.5" customHeight="1" x14ac:dyDescent="0.2">
      <c r="B67" s="6" t="e">
        <f>B53</f>
        <v>#REF!</v>
      </c>
      <c r="E67" s="56" t="s">
        <v>63</v>
      </c>
      <c r="F67" s="142" t="s">
        <v>64</v>
      </c>
      <c r="G67" s="166"/>
      <c r="H67" s="33" t="s">
        <v>2</v>
      </c>
      <c r="I67" s="13">
        <v>0.75</v>
      </c>
      <c r="J67" s="13">
        <v>0.75</v>
      </c>
      <c r="K67" s="13">
        <v>0.75</v>
      </c>
      <c r="L67" s="13" t="s">
        <v>12</v>
      </c>
      <c r="M67" s="13" t="s">
        <v>12</v>
      </c>
    </row>
    <row r="68" spans="2:13" ht="13.5" customHeight="1" x14ac:dyDescent="0.2">
      <c r="B68" s="6" t="e">
        <f>B67</f>
        <v>#REF!</v>
      </c>
      <c r="E68" s="56"/>
      <c r="F68" s="160" t="s">
        <v>71</v>
      </c>
      <c r="G68" s="160"/>
      <c r="H68" s="42"/>
      <c r="I68" s="13" t="s">
        <v>12</v>
      </c>
      <c r="J68" s="13">
        <v>0</v>
      </c>
      <c r="K68" s="13">
        <v>0</v>
      </c>
      <c r="L68" s="13" t="s">
        <v>12</v>
      </c>
      <c r="M68" s="13" t="s">
        <v>12</v>
      </c>
    </row>
    <row r="69" spans="2:13" ht="13.5" customHeight="1" x14ac:dyDescent="0.2">
      <c r="B69" s="6" t="e">
        <f>B54</f>
        <v>#REF!</v>
      </c>
      <c r="E69" s="56">
        <v>3</v>
      </c>
      <c r="F69" s="112" t="s">
        <v>66</v>
      </c>
      <c r="G69" s="123"/>
      <c r="H69" s="123"/>
      <c r="I69" s="123"/>
      <c r="J69" s="123"/>
      <c r="K69" s="165"/>
      <c r="L69" s="29"/>
      <c r="M69" s="29"/>
    </row>
    <row r="70" spans="2:13" ht="13.5" customHeight="1" x14ac:dyDescent="0.2">
      <c r="B70" s="6" t="e">
        <f>B55</f>
        <v>#REF!</v>
      </c>
      <c r="E70" s="56" t="s">
        <v>9</v>
      </c>
      <c r="F70" s="142" t="s">
        <v>67</v>
      </c>
      <c r="G70" s="166"/>
      <c r="H70" s="33" t="s">
        <v>2</v>
      </c>
      <c r="I70" s="13">
        <v>0</v>
      </c>
      <c r="J70" s="13">
        <v>0</v>
      </c>
      <c r="K70" s="13">
        <v>0</v>
      </c>
      <c r="L70" s="13" t="s">
        <v>12</v>
      </c>
      <c r="M70" s="13" t="s">
        <v>12</v>
      </c>
    </row>
    <row r="71" spans="2:13" ht="13.5" customHeight="1" x14ac:dyDescent="0.2">
      <c r="B71" s="6" t="e">
        <f>B70</f>
        <v>#REF!</v>
      </c>
      <c r="E71" s="43"/>
      <c r="F71" s="44" t="s">
        <v>71</v>
      </c>
      <c r="G71" s="45"/>
      <c r="H71" s="42"/>
      <c r="I71" s="13" t="s">
        <v>12</v>
      </c>
      <c r="J71" s="13">
        <v>0</v>
      </c>
      <c r="K71" s="13">
        <v>0</v>
      </c>
      <c r="L71" s="13" t="s">
        <v>12</v>
      </c>
      <c r="M71" s="13" t="s">
        <v>12</v>
      </c>
    </row>
    <row r="72" spans="2:13" ht="13.5" customHeight="1" x14ac:dyDescent="0.2">
      <c r="B72" s="6" t="e">
        <f>#REF!</f>
        <v>#REF!</v>
      </c>
      <c r="E72" s="34" t="s">
        <v>10</v>
      </c>
      <c r="F72" s="142" t="s">
        <v>68</v>
      </c>
      <c r="G72" s="166"/>
      <c r="H72" s="33" t="s">
        <v>2</v>
      </c>
      <c r="I72" s="13">
        <v>0.83</v>
      </c>
      <c r="J72" s="13">
        <v>0.83</v>
      </c>
      <c r="K72" s="13">
        <v>0.83</v>
      </c>
      <c r="L72" s="13" t="s">
        <v>12</v>
      </c>
      <c r="M72" s="13" t="s">
        <v>12</v>
      </c>
    </row>
    <row r="73" spans="2:13" ht="13.5" customHeight="1" x14ac:dyDescent="0.2">
      <c r="B73" s="6" t="e">
        <f>B72</f>
        <v>#REF!</v>
      </c>
      <c r="E73" s="34"/>
      <c r="F73" s="160" t="s">
        <v>71</v>
      </c>
      <c r="G73" s="160"/>
      <c r="H73" s="42"/>
      <c r="I73" s="13" t="s">
        <v>12</v>
      </c>
      <c r="J73" s="13">
        <v>0</v>
      </c>
      <c r="K73" s="13">
        <v>0</v>
      </c>
      <c r="L73" s="13" t="s">
        <v>12</v>
      </c>
      <c r="M73" s="13" t="s">
        <v>12</v>
      </c>
    </row>
    <row r="74" spans="2:13" ht="13.5" hidden="1" customHeight="1" x14ac:dyDescent="0.2">
      <c r="B74" s="6"/>
      <c r="E74" s="153" t="s">
        <v>8</v>
      </c>
      <c r="F74" s="153"/>
      <c r="G74" s="153"/>
      <c r="H74" s="153"/>
      <c r="I74" s="153"/>
      <c r="J74" s="153"/>
      <c r="K74" s="153"/>
      <c r="L74" s="153"/>
      <c r="M74" s="153"/>
    </row>
    <row r="75" spans="2:13" ht="15.75" customHeight="1" x14ac:dyDescent="0.2">
      <c r="E75" s="118" t="s">
        <v>72</v>
      </c>
      <c r="F75" s="110"/>
      <c r="G75" s="110"/>
      <c r="H75" s="110"/>
      <c r="I75" s="110"/>
      <c r="J75" s="110"/>
      <c r="K75" s="111"/>
      <c r="L75" s="94"/>
      <c r="M75" s="94"/>
    </row>
    <row r="76" spans="2:13" ht="21.75" customHeight="1" x14ac:dyDescent="0.2">
      <c r="E76" s="54" t="s">
        <v>25</v>
      </c>
      <c r="F76" s="157" t="s">
        <v>46</v>
      </c>
      <c r="G76" s="157"/>
      <c r="H76" s="53" t="s">
        <v>27</v>
      </c>
      <c r="I76" s="47" t="s">
        <v>98</v>
      </c>
      <c r="J76" s="47" t="s">
        <v>99</v>
      </c>
      <c r="K76" s="75" t="s">
        <v>75</v>
      </c>
      <c r="L76" s="75"/>
      <c r="M76" s="75"/>
    </row>
    <row r="77" spans="2:13" ht="12.75" customHeight="1" x14ac:dyDescent="0.2">
      <c r="E77" s="54" t="s">
        <v>51</v>
      </c>
      <c r="F77" s="158" t="s">
        <v>76</v>
      </c>
      <c r="G77" s="159"/>
      <c r="H77" s="53"/>
      <c r="I77" s="102">
        <v>13380.277870244687</v>
      </c>
      <c r="J77" s="102">
        <v>13302.721420399999</v>
      </c>
      <c r="K77" s="171"/>
      <c r="L77" s="69"/>
      <c r="M77" s="70"/>
    </row>
    <row r="78" spans="2:13" ht="11.25" customHeight="1" x14ac:dyDescent="0.2">
      <c r="E78" s="54" t="s">
        <v>0</v>
      </c>
      <c r="F78" s="155" t="s">
        <v>77</v>
      </c>
      <c r="G78" s="155"/>
      <c r="H78" s="54" t="s">
        <v>7</v>
      </c>
      <c r="I78" s="48">
        <v>12049.467397164686</v>
      </c>
      <c r="J78" s="48">
        <v>10639.1274204</v>
      </c>
      <c r="K78" s="172"/>
      <c r="L78" s="71"/>
      <c r="M78" s="72"/>
    </row>
    <row r="79" spans="2:13" x14ac:dyDescent="0.2">
      <c r="E79" s="54" t="s">
        <v>3</v>
      </c>
      <c r="F79" s="155" t="s">
        <v>78</v>
      </c>
      <c r="G79" s="155"/>
      <c r="H79" s="54" t="s">
        <v>7</v>
      </c>
      <c r="I79" s="48">
        <v>8525.0886620892525</v>
      </c>
      <c r="J79" s="48">
        <v>6936.8111284000006</v>
      </c>
      <c r="K79" s="172"/>
      <c r="L79" s="71"/>
      <c r="M79" s="72"/>
    </row>
    <row r="80" spans="2:13" x14ac:dyDescent="0.2">
      <c r="E80" s="54" t="s">
        <v>4</v>
      </c>
      <c r="F80" s="155" t="s">
        <v>79</v>
      </c>
      <c r="G80" s="155"/>
      <c r="H80" s="54" t="s">
        <v>7</v>
      </c>
      <c r="I80" s="48">
        <v>685.63178640000001</v>
      </c>
      <c r="J80" s="48">
        <v>54.1</v>
      </c>
      <c r="K80" s="172"/>
      <c r="L80" s="71"/>
      <c r="M80" s="72"/>
    </row>
    <row r="81" spans="5:13" x14ac:dyDescent="0.2">
      <c r="E81" s="54" t="s">
        <v>1</v>
      </c>
      <c r="F81" s="155" t="s">
        <v>6</v>
      </c>
      <c r="G81" s="155"/>
      <c r="H81" s="54" t="s">
        <v>7</v>
      </c>
      <c r="I81" s="48">
        <v>0</v>
      </c>
      <c r="J81" s="48">
        <v>0</v>
      </c>
      <c r="K81" s="172"/>
      <c r="L81" s="71"/>
      <c r="M81" s="72"/>
    </row>
    <row r="82" spans="5:13" x14ac:dyDescent="0.2">
      <c r="E82" s="54" t="s">
        <v>5</v>
      </c>
      <c r="F82" s="155" t="s">
        <v>80</v>
      </c>
      <c r="G82" s="155"/>
      <c r="H82" s="54" t="s">
        <v>81</v>
      </c>
      <c r="I82" s="48">
        <v>142.76</v>
      </c>
      <c r="J82" s="48">
        <v>135.96600000000001</v>
      </c>
      <c r="K82" s="172"/>
      <c r="L82" s="71"/>
      <c r="M82" s="72"/>
    </row>
    <row r="83" spans="5:13" x14ac:dyDescent="0.2">
      <c r="E83" s="54" t="s">
        <v>8</v>
      </c>
      <c r="F83" s="155" t="s">
        <v>82</v>
      </c>
      <c r="G83" s="155"/>
      <c r="H83" s="155"/>
      <c r="I83" s="155"/>
      <c r="J83" s="155"/>
      <c r="K83" s="172"/>
      <c r="L83" s="71"/>
      <c r="M83" s="72"/>
    </row>
    <row r="84" spans="5:13" x14ac:dyDescent="0.2">
      <c r="E84" s="54" t="s">
        <v>9</v>
      </c>
      <c r="F84" s="156" t="s">
        <v>60</v>
      </c>
      <c r="G84" s="156"/>
      <c r="H84" s="54" t="s">
        <v>2</v>
      </c>
      <c r="I84" s="48">
        <v>0</v>
      </c>
      <c r="J84" s="48">
        <v>4.4642857142857144E-2</v>
      </c>
      <c r="K84" s="172"/>
      <c r="L84" s="71"/>
      <c r="M84" s="72"/>
    </row>
    <row r="85" spans="5:13" ht="12" customHeight="1" x14ac:dyDescent="0.2">
      <c r="E85" s="54" t="s">
        <v>10</v>
      </c>
      <c r="F85" s="156" t="s">
        <v>61</v>
      </c>
      <c r="G85" s="156"/>
      <c r="H85" s="54" t="s">
        <v>2</v>
      </c>
      <c r="I85" s="48">
        <v>2</v>
      </c>
      <c r="J85" s="48">
        <v>0</v>
      </c>
      <c r="K85" s="172"/>
      <c r="L85" s="71"/>
      <c r="M85" s="72"/>
    </row>
    <row r="86" spans="5:13" ht="12" customHeight="1" x14ac:dyDescent="0.2">
      <c r="E86" s="54" t="s">
        <v>11</v>
      </c>
      <c r="F86" s="156" t="s">
        <v>64</v>
      </c>
      <c r="G86" s="156"/>
      <c r="H86" s="54" t="s">
        <v>2</v>
      </c>
      <c r="I86" s="48">
        <v>0.75</v>
      </c>
      <c r="J86" s="48">
        <v>2.1334220998320501</v>
      </c>
      <c r="K86" s="173"/>
      <c r="L86" s="73"/>
      <c r="M86" s="74"/>
    </row>
    <row r="87" spans="5:13" ht="12" customHeight="1" x14ac:dyDescent="0.2">
      <c r="E87" s="118" t="s">
        <v>83</v>
      </c>
      <c r="F87" s="110"/>
      <c r="G87" s="110"/>
      <c r="H87" s="110"/>
      <c r="I87" s="110"/>
      <c r="J87" s="110"/>
      <c r="K87" s="111"/>
      <c r="L87" s="87"/>
      <c r="M87" s="88"/>
    </row>
    <row r="88" spans="5:13" ht="12.75" customHeight="1" x14ac:dyDescent="0.2">
      <c r="E88" s="113" t="s">
        <v>25</v>
      </c>
      <c r="F88" s="113" t="s">
        <v>84</v>
      </c>
      <c r="G88" s="168"/>
      <c r="H88" s="113" t="s">
        <v>27</v>
      </c>
      <c r="I88" s="131" t="s">
        <v>28</v>
      </c>
      <c r="J88" s="110"/>
      <c r="K88" s="111"/>
      <c r="L88" s="91"/>
      <c r="M88" s="91"/>
    </row>
    <row r="89" spans="5:13" x14ac:dyDescent="0.2">
      <c r="E89" s="113"/>
      <c r="F89" s="168"/>
      <c r="G89" s="168"/>
      <c r="H89" s="168"/>
      <c r="I89" s="55" t="s">
        <v>29</v>
      </c>
      <c r="J89" s="55" t="s">
        <v>30</v>
      </c>
      <c r="K89" s="55" t="s">
        <v>31</v>
      </c>
      <c r="L89" s="55" t="s">
        <v>32</v>
      </c>
      <c r="M89" s="55" t="s">
        <v>33</v>
      </c>
    </row>
    <row r="90" spans="5:13" ht="14.25" customHeight="1" x14ac:dyDescent="0.2">
      <c r="E90" s="55">
        <v>1</v>
      </c>
      <c r="F90" s="154" t="s">
        <v>85</v>
      </c>
      <c r="G90" s="154"/>
      <c r="H90" s="49" t="s">
        <v>7</v>
      </c>
      <c r="I90" s="55" t="s">
        <v>12</v>
      </c>
      <c r="J90" s="55" t="s">
        <v>12</v>
      </c>
      <c r="K90" s="55" t="s">
        <v>12</v>
      </c>
      <c r="L90" s="55" t="s">
        <v>12</v>
      </c>
      <c r="M90" s="55" t="s">
        <v>12</v>
      </c>
    </row>
    <row r="91" spans="5:13" ht="14.25" customHeight="1" x14ac:dyDescent="0.2">
      <c r="E91" s="50"/>
      <c r="F91" s="51"/>
      <c r="G91" s="51"/>
      <c r="H91" s="52"/>
      <c r="I91" s="50"/>
      <c r="J91" s="50"/>
      <c r="K91" s="50"/>
      <c r="L91" s="50"/>
      <c r="M91" s="50"/>
    </row>
    <row r="92" spans="5:13" ht="14.25" customHeight="1" x14ac:dyDescent="0.2">
      <c r="E92" s="50"/>
      <c r="F92" s="51"/>
      <c r="G92" s="51"/>
      <c r="H92" s="52"/>
      <c r="I92" s="50"/>
      <c r="J92" s="50"/>
      <c r="K92" s="50"/>
      <c r="L92" s="50"/>
      <c r="M92" s="50"/>
    </row>
    <row r="93" spans="5:13" ht="14.25" customHeight="1" x14ac:dyDescent="0.2">
      <c r="E93" s="50"/>
      <c r="F93" s="51"/>
      <c r="G93" s="51"/>
      <c r="H93" s="52"/>
      <c r="I93" s="50"/>
      <c r="J93" s="50"/>
      <c r="K93" s="50"/>
      <c r="L93" s="50"/>
      <c r="M93" s="50"/>
    </row>
    <row r="94" spans="5:13" x14ac:dyDescent="0.2">
      <c r="G94" s="95" t="s">
        <v>94</v>
      </c>
    </row>
  </sheetData>
  <mergeCells count="98">
    <mergeCell ref="E33:K34"/>
    <mergeCell ref="E88:E89"/>
    <mergeCell ref="F88:G89"/>
    <mergeCell ref="H88:H89"/>
    <mergeCell ref="E11:K11"/>
    <mergeCell ref="I19:K19"/>
    <mergeCell ref="E87:K87"/>
    <mergeCell ref="I59:K59"/>
    <mergeCell ref="I88:K88"/>
    <mergeCell ref="E58:K58"/>
    <mergeCell ref="E75:K75"/>
    <mergeCell ref="K77:K86"/>
    <mergeCell ref="E46:K46"/>
    <mergeCell ref="I47:K47"/>
    <mergeCell ref="E42:K42"/>
    <mergeCell ref="I43:K43"/>
    <mergeCell ref="E74:M74"/>
    <mergeCell ref="F76:G76"/>
    <mergeCell ref="F77:G77"/>
    <mergeCell ref="F73:G73"/>
    <mergeCell ref="F61:K61"/>
    <mergeCell ref="F62:G62"/>
    <mergeCell ref="F63:G63"/>
    <mergeCell ref="F64:G64"/>
    <mergeCell ref="F65:G65"/>
    <mergeCell ref="F66:K66"/>
    <mergeCell ref="F67:G67"/>
    <mergeCell ref="F68:G68"/>
    <mergeCell ref="F69:K69"/>
    <mergeCell ref="F70:G70"/>
    <mergeCell ref="F72:G72"/>
    <mergeCell ref="F90:G90"/>
    <mergeCell ref="F78:G78"/>
    <mergeCell ref="F79:G79"/>
    <mergeCell ref="F80:G80"/>
    <mergeCell ref="F81:G81"/>
    <mergeCell ref="F82:G82"/>
    <mergeCell ref="F83:J83"/>
    <mergeCell ref="F84:G84"/>
    <mergeCell ref="F85:G85"/>
    <mergeCell ref="F86:G86"/>
    <mergeCell ref="F55:G55"/>
    <mergeCell ref="F56:G56"/>
    <mergeCell ref="E59:E60"/>
    <mergeCell ref="F59:G60"/>
    <mergeCell ref="H59:H60"/>
    <mergeCell ref="E57:M57"/>
    <mergeCell ref="F54:K54"/>
    <mergeCell ref="F44:H44"/>
    <mergeCell ref="F45:H45"/>
    <mergeCell ref="E47:E48"/>
    <mergeCell ref="F47:G48"/>
    <mergeCell ref="H47:H48"/>
    <mergeCell ref="F49:K49"/>
    <mergeCell ref="F50:G50"/>
    <mergeCell ref="F51:G51"/>
    <mergeCell ref="F52:K52"/>
    <mergeCell ref="F53:G53"/>
    <mergeCell ref="I44:K45"/>
    <mergeCell ref="F43:H43"/>
    <mergeCell ref="E35:E36"/>
    <mergeCell ref="F35:G36"/>
    <mergeCell ref="H35:H36"/>
    <mergeCell ref="F37:G37"/>
    <mergeCell ref="F38:G38"/>
    <mergeCell ref="F39:G39"/>
    <mergeCell ref="E41:M41"/>
    <mergeCell ref="I35:K35"/>
    <mergeCell ref="E40:K40"/>
    <mergeCell ref="G17:K17"/>
    <mergeCell ref="F31:G31"/>
    <mergeCell ref="F22:G22"/>
    <mergeCell ref="E24:E25"/>
    <mergeCell ref="F24:G25"/>
    <mergeCell ref="H24:H25"/>
    <mergeCell ref="F26:G26"/>
    <mergeCell ref="F27:G27"/>
    <mergeCell ref="F28:G28"/>
    <mergeCell ref="F29:G29"/>
    <mergeCell ref="F30:G30"/>
    <mergeCell ref="E23:K23"/>
    <mergeCell ref="I24:K24"/>
    <mergeCell ref="E32:M32"/>
    <mergeCell ref="E12:M12"/>
    <mergeCell ref="E13:F13"/>
    <mergeCell ref="E14:F14"/>
    <mergeCell ref="G13:K13"/>
    <mergeCell ref="G14:K14"/>
    <mergeCell ref="F21:G21"/>
    <mergeCell ref="E15:F15"/>
    <mergeCell ref="E16:F16"/>
    <mergeCell ref="E17:F17"/>
    <mergeCell ref="E19:E20"/>
    <mergeCell ref="F19:G20"/>
    <mergeCell ref="E18:K18"/>
    <mergeCell ref="H19:H20"/>
    <mergeCell ref="G15:K15"/>
    <mergeCell ref="G16:K16"/>
  </mergeCells>
  <pageMargins left="0.7" right="0.7" top="0.75" bottom="0.75" header="0.3" footer="0.3"/>
  <pageSetup paperSize="9" scale="80" orientation="landscape" r:id="rId1"/>
  <rowBreaks count="2" manualBreakCount="2">
    <brk id="31" max="10" man="1"/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view="pageBreakPreview" topLeftCell="D1" zoomScale="80" zoomScaleNormal="100" zoomScaleSheetLayoutView="80" workbookViewId="0">
      <selection activeCell="K1" sqref="K1"/>
    </sheetView>
  </sheetViews>
  <sheetFormatPr defaultRowHeight="12.75" outlineLevelCol="1" x14ac:dyDescent="0.2"/>
  <cols>
    <col min="1" max="1" width="8.42578125" style="1" hidden="1" customWidth="1"/>
    <col min="2" max="3" width="10.7109375" style="1" hidden="1" customWidth="1"/>
    <col min="4" max="4" width="8.7109375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1" width="11.5703125" style="1" customWidth="1"/>
    <col min="12" max="13" width="11.42578125" style="1" customWidth="1" outlineLevel="1"/>
    <col min="14" max="14" width="9.7109375" style="1" customWidth="1"/>
    <col min="15" max="15" width="28.85546875" style="1" hidden="1" customWidth="1"/>
    <col min="16" max="16384" width="9.140625" style="1"/>
  </cols>
  <sheetData>
    <row r="1" spans="2:14" ht="36" customHeight="1" x14ac:dyDescent="0.2">
      <c r="K1" s="2" t="s">
        <v>87</v>
      </c>
      <c r="L1" s="3"/>
      <c r="M1" s="2"/>
    </row>
    <row r="2" spans="2:14" ht="21" hidden="1" customHeight="1" x14ac:dyDescent="0.2">
      <c r="K2" s="2" t="s">
        <v>14</v>
      </c>
      <c r="L2" s="2"/>
      <c r="M2" s="2"/>
    </row>
    <row r="3" spans="2:14" ht="21" hidden="1" customHeight="1" x14ac:dyDescent="0.2">
      <c r="K3" s="2" t="s">
        <v>15</v>
      </c>
      <c r="L3" s="2"/>
      <c r="M3" s="2"/>
    </row>
    <row r="4" spans="2:14" ht="21" hidden="1" customHeight="1" x14ac:dyDescent="0.2">
      <c r="K4" s="2" t="s">
        <v>16</v>
      </c>
      <c r="N4" s="4"/>
    </row>
    <row r="5" spans="2:14" ht="32.25" hidden="1" customHeight="1" x14ac:dyDescent="0.2">
      <c r="K5" s="4"/>
      <c r="L5" s="5"/>
      <c r="M5" s="5"/>
      <c r="N5" s="4"/>
    </row>
    <row r="6" spans="2:14" hidden="1" x14ac:dyDescent="0.2"/>
    <row r="7" spans="2:14" ht="42" customHeight="1" x14ac:dyDescent="0.2">
      <c r="E7" s="176" t="s">
        <v>93</v>
      </c>
      <c r="F7" s="176"/>
      <c r="G7" s="176"/>
      <c r="H7" s="176"/>
      <c r="I7" s="176"/>
      <c r="J7" s="176"/>
      <c r="K7" s="176"/>
      <c r="L7" s="176"/>
      <c r="M7" s="176"/>
    </row>
    <row r="8" spans="2:14" ht="18" customHeight="1" x14ac:dyDescent="0.2">
      <c r="E8" s="104" t="s">
        <v>17</v>
      </c>
      <c r="F8" s="104"/>
      <c r="G8" s="104"/>
      <c r="H8" s="104"/>
      <c r="I8" s="104"/>
      <c r="J8" s="104"/>
      <c r="K8" s="104"/>
      <c r="L8" s="104"/>
      <c r="M8" s="104"/>
    </row>
    <row r="9" spans="2:14" x14ac:dyDescent="0.2">
      <c r="E9" s="105" t="s">
        <v>18</v>
      </c>
      <c r="F9" s="106"/>
      <c r="G9" s="177" t="s">
        <v>89</v>
      </c>
      <c r="H9" s="177"/>
      <c r="I9" s="177"/>
      <c r="J9" s="177"/>
      <c r="K9" s="177"/>
      <c r="L9" s="177"/>
      <c r="M9" s="177"/>
    </row>
    <row r="10" spans="2:14" x14ac:dyDescent="0.2">
      <c r="E10" s="107" t="s">
        <v>19</v>
      </c>
      <c r="F10" s="108"/>
      <c r="G10" s="177" t="s">
        <v>90</v>
      </c>
      <c r="H10" s="177"/>
      <c r="I10" s="177"/>
      <c r="J10" s="177"/>
      <c r="K10" s="177"/>
      <c r="L10" s="177"/>
      <c r="M10" s="177"/>
    </row>
    <row r="11" spans="2:14" x14ac:dyDescent="0.2">
      <c r="E11" s="105" t="s">
        <v>20</v>
      </c>
      <c r="F11" s="106"/>
      <c r="G11" s="177" t="s">
        <v>21</v>
      </c>
      <c r="H11" s="177"/>
      <c r="I11" s="177"/>
      <c r="J11" s="177"/>
      <c r="K11" s="177"/>
      <c r="L11" s="177"/>
      <c r="M11" s="177"/>
    </row>
    <row r="12" spans="2:14" x14ac:dyDescent="0.2">
      <c r="E12" s="107" t="s">
        <v>19</v>
      </c>
      <c r="F12" s="108"/>
      <c r="G12" s="177" t="s">
        <v>22</v>
      </c>
      <c r="H12" s="177"/>
      <c r="I12" s="177"/>
      <c r="J12" s="177"/>
      <c r="K12" s="177"/>
      <c r="L12" s="177"/>
      <c r="M12" s="177"/>
    </row>
    <row r="13" spans="2:14" x14ac:dyDescent="0.2">
      <c r="E13" s="105" t="s">
        <v>23</v>
      </c>
      <c r="F13" s="105"/>
      <c r="G13" s="178" t="s">
        <v>91</v>
      </c>
      <c r="H13" s="178"/>
      <c r="I13" s="178"/>
      <c r="J13" s="178"/>
      <c r="K13" s="178"/>
      <c r="L13" s="178"/>
      <c r="M13" s="178"/>
    </row>
    <row r="14" spans="2:14" ht="33.75" customHeight="1" x14ac:dyDescent="0.2">
      <c r="B14" s="6" t="b">
        <f>REGULATION_METHODS&lt;&gt;"Метод сравнения аналогов"</f>
        <v>1</v>
      </c>
      <c r="E14" s="179" t="s">
        <v>24</v>
      </c>
      <c r="F14" s="180"/>
      <c r="G14" s="180"/>
      <c r="H14" s="180"/>
      <c r="I14" s="180"/>
      <c r="J14" s="180"/>
      <c r="K14" s="180"/>
      <c r="L14" s="180"/>
      <c r="M14" s="181"/>
    </row>
    <row r="15" spans="2:14" x14ac:dyDescent="0.2">
      <c r="B15" s="6" t="e">
        <f>#REF!</f>
        <v>#REF!</v>
      </c>
      <c r="E15" s="113" t="s">
        <v>25</v>
      </c>
      <c r="F15" s="114" t="s">
        <v>26</v>
      </c>
      <c r="G15" s="115"/>
      <c r="H15" s="119" t="s">
        <v>27</v>
      </c>
      <c r="I15" s="132" t="s">
        <v>28</v>
      </c>
      <c r="J15" s="132"/>
      <c r="K15" s="132"/>
      <c r="L15" s="132"/>
      <c r="M15" s="132"/>
    </row>
    <row r="16" spans="2:14" x14ac:dyDescent="0.2">
      <c r="B16" s="6" t="b">
        <f>B14</f>
        <v>1</v>
      </c>
      <c r="E16" s="113"/>
      <c r="F16" s="116"/>
      <c r="G16" s="117"/>
      <c r="H16" s="120"/>
      <c r="I16" s="7" t="s">
        <v>29</v>
      </c>
      <c r="J16" s="7" t="s">
        <v>30</v>
      </c>
      <c r="K16" s="8" t="s">
        <v>31</v>
      </c>
      <c r="L16" s="9" t="s">
        <v>32</v>
      </c>
      <c r="M16" s="10" t="s">
        <v>33</v>
      </c>
    </row>
    <row r="17" spans="1:20" ht="27" customHeight="1" x14ac:dyDescent="0.2">
      <c r="B17" s="6" t="e">
        <f>#REF!</f>
        <v>#REF!</v>
      </c>
      <c r="E17" s="11">
        <v>1</v>
      </c>
      <c r="F17" s="112" t="s">
        <v>34</v>
      </c>
      <c r="G17" s="112"/>
      <c r="H17" s="12" t="s">
        <v>7</v>
      </c>
      <c r="I17" s="13">
        <v>7869.8068804885552</v>
      </c>
      <c r="J17" s="13">
        <v>8118.3353817743846</v>
      </c>
      <c r="K17" s="13">
        <v>8358.6381090749073</v>
      </c>
      <c r="L17" s="13" t="s">
        <v>12</v>
      </c>
      <c r="M17" s="13" t="s">
        <v>12</v>
      </c>
      <c r="T17" s="15"/>
    </row>
    <row r="18" spans="1:20" ht="28.5" customHeight="1" x14ac:dyDescent="0.2">
      <c r="B18" s="6" t="e">
        <f>#REF!</f>
        <v>#REF!</v>
      </c>
      <c r="E18" s="11" t="s">
        <v>5</v>
      </c>
      <c r="F18" s="112" t="s">
        <v>35</v>
      </c>
      <c r="G18" s="123"/>
      <c r="H18" s="12" t="s">
        <v>7</v>
      </c>
      <c r="I18" s="13">
        <v>86.996015999999997</v>
      </c>
      <c r="J18" s="13">
        <v>89.743350185280008</v>
      </c>
      <c r="K18" s="13">
        <v>92.3997533507643</v>
      </c>
      <c r="L18" s="13" t="s">
        <v>12</v>
      </c>
      <c r="M18" s="13" t="s">
        <v>12</v>
      </c>
      <c r="R18" s="16"/>
    </row>
    <row r="19" spans="1:20" x14ac:dyDescent="0.2">
      <c r="B19" s="6" t="b">
        <v>1</v>
      </c>
      <c r="E19" s="182" t="s">
        <v>36</v>
      </c>
      <c r="F19" s="183"/>
      <c r="G19" s="183"/>
      <c r="H19" s="183"/>
      <c r="I19" s="183"/>
      <c r="J19" s="183"/>
      <c r="K19" s="183"/>
      <c r="L19" s="183"/>
      <c r="M19" s="184"/>
    </row>
    <row r="20" spans="1:20" x14ac:dyDescent="0.2">
      <c r="A20" s="6"/>
      <c r="B20" s="6" t="e">
        <f>#REF!</f>
        <v>#REF!</v>
      </c>
      <c r="C20" s="6" t="e">
        <f t="array" ref="C20">INDEX([7]Тарифы!$Y$86:$Y$108,MATCH(#REF!,[7]Тарифы!$X$86:$X$108,0))</f>
        <v>#REF!</v>
      </c>
      <c r="E20" s="113" t="s">
        <v>25</v>
      </c>
      <c r="F20" s="124" t="s">
        <v>37</v>
      </c>
      <c r="G20" s="125"/>
      <c r="H20" s="113" t="s">
        <v>27</v>
      </c>
      <c r="I20" s="132" t="s">
        <v>28</v>
      </c>
      <c r="J20" s="132"/>
      <c r="K20" s="132"/>
      <c r="L20" s="132"/>
      <c r="M20" s="132"/>
    </row>
    <row r="21" spans="1:20" x14ac:dyDescent="0.2">
      <c r="B21" s="6" t="e">
        <f>B20</f>
        <v>#REF!</v>
      </c>
      <c r="E21" s="113"/>
      <c r="F21" s="126"/>
      <c r="G21" s="127"/>
      <c r="H21" s="113"/>
      <c r="I21" s="7" t="s">
        <v>29</v>
      </c>
      <c r="J21" s="7" t="s">
        <v>30</v>
      </c>
      <c r="K21" s="8" t="s">
        <v>31</v>
      </c>
      <c r="L21" s="9" t="s">
        <v>32</v>
      </c>
      <c r="M21" s="10" t="s">
        <v>33</v>
      </c>
    </row>
    <row r="22" spans="1:20" ht="12.75" customHeight="1" x14ac:dyDescent="0.2">
      <c r="B22" s="6" t="e">
        <f t="array" ref="B22">AND(#REF!,INDEX([7]Тарифы!$AC$86:$AC$108,MATCH($C20,[7]Тарифы!$Y$86:$Y$108,0))&lt;&gt;"Тариф на транспортировку воды")</f>
        <v>#REF!</v>
      </c>
      <c r="E22" s="7">
        <v>1</v>
      </c>
      <c r="F22" s="112" t="s">
        <v>38</v>
      </c>
      <c r="G22" s="123"/>
      <c r="H22" s="17" t="s">
        <v>39</v>
      </c>
      <c r="I22" s="13">
        <v>131.13</v>
      </c>
      <c r="J22" s="13">
        <v>131.13</v>
      </c>
      <c r="K22" s="13">
        <v>131.13</v>
      </c>
      <c r="L22" s="13" t="s">
        <v>12</v>
      </c>
      <c r="M22" s="13" t="s">
        <v>12</v>
      </c>
    </row>
    <row r="23" spans="1:20" x14ac:dyDescent="0.2">
      <c r="B23" s="6" t="e">
        <f>#REF!</f>
        <v>#REF!</v>
      </c>
      <c r="E23" s="7">
        <v>2</v>
      </c>
      <c r="F23" s="112" t="s">
        <v>40</v>
      </c>
      <c r="G23" s="123"/>
      <c r="H23" s="17" t="s">
        <v>39</v>
      </c>
      <c r="I23" s="13">
        <v>0</v>
      </c>
      <c r="J23" s="13">
        <v>0</v>
      </c>
      <c r="K23" s="13">
        <v>0</v>
      </c>
      <c r="L23" s="13" t="s">
        <v>12</v>
      </c>
      <c r="M23" s="13" t="s">
        <v>12</v>
      </c>
    </row>
    <row r="24" spans="1:20" x14ac:dyDescent="0.2">
      <c r="B24" s="6" t="e">
        <f>#REF!</f>
        <v>#REF!</v>
      </c>
      <c r="E24" s="7">
        <v>3</v>
      </c>
      <c r="F24" s="112" t="s">
        <v>41</v>
      </c>
      <c r="G24" s="123"/>
      <c r="H24" s="17" t="s">
        <v>39</v>
      </c>
      <c r="I24" s="13">
        <v>131.13</v>
      </c>
      <c r="J24" s="13">
        <v>131.13</v>
      </c>
      <c r="K24" s="13">
        <v>131.13</v>
      </c>
      <c r="L24" s="13" t="s">
        <v>12</v>
      </c>
      <c r="M24" s="13" t="s">
        <v>12</v>
      </c>
    </row>
    <row r="25" spans="1:20" x14ac:dyDescent="0.2">
      <c r="B25" s="6" t="e">
        <f>AND(#REF!,REGULATION_METHODS&lt;&gt;"Метод сравнения аналогов")</f>
        <v>#REF!</v>
      </c>
      <c r="E25" s="18" t="s">
        <v>9</v>
      </c>
      <c r="F25" s="121" t="s">
        <v>42</v>
      </c>
      <c r="G25" s="122"/>
      <c r="H25" s="17" t="s">
        <v>39</v>
      </c>
      <c r="I25" s="13">
        <v>116.75</v>
      </c>
      <c r="J25" s="13">
        <v>116.75</v>
      </c>
      <c r="K25" s="13">
        <v>116.75</v>
      </c>
      <c r="L25" s="13" t="s">
        <v>12</v>
      </c>
      <c r="M25" s="13" t="s">
        <v>12</v>
      </c>
    </row>
    <row r="26" spans="1:20" x14ac:dyDescent="0.2">
      <c r="B26" s="6" t="e">
        <f>B25</f>
        <v>#REF!</v>
      </c>
      <c r="E26" s="18" t="s">
        <v>10</v>
      </c>
      <c r="F26" s="121" t="s">
        <v>43</v>
      </c>
      <c r="G26" s="122"/>
      <c r="H26" s="17" t="s">
        <v>39</v>
      </c>
      <c r="I26" s="13">
        <v>8.65</v>
      </c>
      <c r="J26" s="13">
        <v>8.65</v>
      </c>
      <c r="K26" s="13">
        <v>8.65</v>
      </c>
      <c r="L26" s="13" t="s">
        <v>12</v>
      </c>
      <c r="M26" s="13" t="s">
        <v>12</v>
      </c>
    </row>
    <row r="27" spans="1:20" x14ac:dyDescent="0.2">
      <c r="B27" s="6" t="e">
        <f>B26</f>
        <v>#REF!</v>
      </c>
      <c r="E27" s="18" t="s">
        <v>11</v>
      </c>
      <c r="F27" s="121" t="s">
        <v>44</v>
      </c>
      <c r="G27" s="122"/>
      <c r="H27" s="17" t="s">
        <v>39</v>
      </c>
      <c r="I27" s="13">
        <v>5.73</v>
      </c>
      <c r="J27" s="13">
        <v>5.73</v>
      </c>
      <c r="K27" s="13">
        <v>5.73</v>
      </c>
      <c r="L27" s="13" t="s">
        <v>12</v>
      </c>
      <c r="M27" s="13" t="s">
        <v>12</v>
      </c>
    </row>
    <row r="28" spans="1:20" x14ac:dyDescent="0.2">
      <c r="B28" s="6"/>
      <c r="E28" s="19"/>
      <c r="F28" s="20"/>
      <c r="G28" s="21"/>
      <c r="H28" s="22"/>
      <c r="I28" s="23"/>
      <c r="J28" s="23"/>
      <c r="K28" s="23"/>
      <c r="L28" s="23"/>
      <c r="M28" s="24"/>
    </row>
    <row r="29" spans="1:20" ht="15.75" customHeight="1" x14ac:dyDescent="0.2">
      <c r="E29" s="188" t="s">
        <v>45</v>
      </c>
      <c r="F29" s="189"/>
      <c r="G29" s="189"/>
      <c r="H29" s="189"/>
      <c r="I29" s="189"/>
      <c r="J29" s="189"/>
      <c r="K29" s="189"/>
      <c r="L29" s="189"/>
      <c r="M29" s="190"/>
    </row>
    <row r="30" spans="1:20" x14ac:dyDescent="0.2">
      <c r="E30" s="133" t="s">
        <v>25</v>
      </c>
      <c r="F30" s="114" t="s">
        <v>46</v>
      </c>
      <c r="G30" s="115"/>
      <c r="H30" s="113" t="s">
        <v>27</v>
      </c>
      <c r="I30" s="132" t="s">
        <v>28</v>
      </c>
      <c r="J30" s="132"/>
      <c r="K30" s="132"/>
      <c r="L30" s="132"/>
      <c r="M30" s="132"/>
    </row>
    <row r="31" spans="1:20" x14ac:dyDescent="0.2">
      <c r="E31" s="133"/>
      <c r="F31" s="116"/>
      <c r="G31" s="117"/>
      <c r="H31" s="113"/>
      <c r="I31" s="7" t="s">
        <v>29</v>
      </c>
      <c r="J31" s="7" t="s">
        <v>47</v>
      </c>
      <c r="K31" s="8" t="s">
        <v>48</v>
      </c>
      <c r="L31" s="9" t="s">
        <v>49</v>
      </c>
      <c r="M31" s="10" t="s">
        <v>50</v>
      </c>
    </row>
    <row r="32" spans="1:20" ht="28.5" customHeight="1" x14ac:dyDescent="0.2">
      <c r="E32" s="11" t="s">
        <v>51</v>
      </c>
      <c r="F32" s="112" t="s">
        <v>52</v>
      </c>
      <c r="G32" s="112"/>
      <c r="H32" s="12" t="s">
        <v>7</v>
      </c>
      <c r="I32" s="25">
        <v>12906.661262017433</v>
      </c>
      <c r="J32" s="25">
        <v>13646.103983402576</v>
      </c>
      <c r="K32" s="25">
        <v>14042.503574571529</v>
      </c>
      <c r="L32" s="25" t="s">
        <v>12</v>
      </c>
      <c r="M32" s="25" t="s">
        <v>12</v>
      </c>
    </row>
    <row r="33" spans="1:13" x14ac:dyDescent="0.2">
      <c r="E33" s="11" t="s">
        <v>0</v>
      </c>
      <c r="F33" s="134" t="s">
        <v>53</v>
      </c>
      <c r="G33" s="134"/>
      <c r="H33" s="12" t="s">
        <v>7</v>
      </c>
      <c r="I33" s="25">
        <v>11860.090362417433</v>
      </c>
      <c r="J33" s="25">
        <v>12234.632016062576</v>
      </c>
      <c r="K33" s="25">
        <v>12596.777123738029</v>
      </c>
      <c r="L33" s="25" t="s">
        <v>12</v>
      </c>
      <c r="M33" s="25" t="s">
        <v>12</v>
      </c>
    </row>
    <row r="34" spans="1:13" x14ac:dyDescent="0.2">
      <c r="E34" s="11" t="s">
        <v>1</v>
      </c>
      <c r="F34" s="134" t="s">
        <v>54</v>
      </c>
      <c r="G34" s="134"/>
      <c r="H34" s="12" t="s">
        <v>7</v>
      </c>
      <c r="I34" s="25">
        <v>1199.393658</v>
      </c>
      <c r="J34" s="25">
        <v>1235.37546774</v>
      </c>
      <c r="K34" s="25">
        <v>1266.2598544334999</v>
      </c>
      <c r="L34" s="25" t="s">
        <v>12</v>
      </c>
      <c r="M34" s="25" t="s">
        <v>12</v>
      </c>
    </row>
    <row r="35" spans="1:13" ht="12.75" customHeight="1" x14ac:dyDescent="0.2">
      <c r="E35" s="191" t="s">
        <v>55</v>
      </c>
      <c r="F35" s="192"/>
      <c r="G35" s="192"/>
      <c r="H35" s="192"/>
      <c r="I35" s="192"/>
      <c r="J35" s="192"/>
      <c r="K35" s="192"/>
      <c r="L35" s="192"/>
      <c r="M35" s="193"/>
    </row>
    <row r="36" spans="1:13" ht="12" customHeight="1" x14ac:dyDescent="0.2">
      <c r="E36" s="103" t="s">
        <v>5</v>
      </c>
      <c r="F36" s="103"/>
      <c r="G36" s="103"/>
      <c r="H36" s="103"/>
      <c r="I36" s="103"/>
      <c r="J36" s="103"/>
      <c r="K36" s="103"/>
      <c r="L36" s="103"/>
      <c r="M36" s="103"/>
    </row>
    <row r="37" spans="1:13" ht="15" customHeight="1" x14ac:dyDescent="0.2">
      <c r="E37" s="194" t="s">
        <v>56</v>
      </c>
      <c r="F37" s="194"/>
      <c r="G37" s="194"/>
      <c r="H37" s="194"/>
      <c r="I37" s="194"/>
      <c r="J37" s="194"/>
      <c r="K37" s="194"/>
      <c r="L37" s="194"/>
      <c r="M37" s="194"/>
    </row>
    <row r="38" spans="1:13" ht="12" customHeight="1" x14ac:dyDescent="0.2">
      <c r="E38" s="11" t="s">
        <v>25</v>
      </c>
      <c r="F38" s="132" t="s">
        <v>57</v>
      </c>
      <c r="G38" s="132"/>
      <c r="H38" s="132"/>
      <c r="I38" s="185" t="s">
        <v>58</v>
      </c>
      <c r="J38" s="186"/>
      <c r="K38" s="186"/>
      <c r="L38" s="186"/>
      <c r="M38" s="187"/>
    </row>
    <row r="39" spans="1:13" ht="28.5" customHeight="1" x14ac:dyDescent="0.2">
      <c r="E39" s="11" t="s">
        <v>51</v>
      </c>
      <c r="F39" s="112" t="s">
        <v>34</v>
      </c>
      <c r="G39" s="112"/>
      <c r="H39" s="112"/>
      <c r="I39" s="146" t="s">
        <v>91</v>
      </c>
      <c r="J39" s="195"/>
      <c r="K39" s="195"/>
      <c r="L39" s="195"/>
      <c r="M39" s="196"/>
    </row>
    <row r="40" spans="1:13" ht="29.25" customHeight="1" x14ac:dyDescent="0.2">
      <c r="E40" s="10">
        <v>2</v>
      </c>
      <c r="F40" s="112" t="s">
        <v>35</v>
      </c>
      <c r="G40" s="112"/>
      <c r="H40" s="112"/>
      <c r="I40" s="197"/>
      <c r="J40" s="198"/>
      <c r="K40" s="198"/>
      <c r="L40" s="198"/>
      <c r="M40" s="199"/>
    </row>
    <row r="41" spans="1:13" ht="56.25" customHeight="1" x14ac:dyDescent="0.2">
      <c r="E41" s="200" t="s">
        <v>59</v>
      </c>
      <c r="F41" s="201"/>
      <c r="G41" s="201"/>
      <c r="H41" s="201"/>
      <c r="I41" s="201"/>
      <c r="J41" s="201"/>
      <c r="K41" s="201"/>
      <c r="L41" s="201"/>
      <c r="M41" s="202"/>
    </row>
    <row r="42" spans="1:13" x14ac:dyDescent="0.2">
      <c r="E42" s="113" t="s">
        <v>25</v>
      </c>
      <c r="F42" s="114" t="s">
        <v>46</v>
      </c>
      <c r="G42" s="115"/>
      <c r="H42" s="113" t="s">
        <v>27</v>
      </c>
      <c r="I42" s="132" t="s">
        <v>28</v>
      </c>
      <c r="J42" s="132"/>
      <c r="K42" s="132"/>
      <c r="L42" s="132"/>
      <c r="M42" s="132"/>
    </row>
    <row r="43" spans="1:13" x14ac:dyDescent="0.2">
      <c r="E43" s="113"/>
      <c r="F43" s="116"/>
      <c r="G43" s="117"/>
      <c r="H43" s="113"/>
      <c r="I43" s="7" t="s">
        <v>29</v>
      </c>
      <c r="J43" s="7" t="s">
        <v>30</v>
      </c>
      <c r="K43" s="8" t="s">
        <v>31</v>
      </c>
      <c r="L43" s="9" t="s">
        <v>32</v>
      </c>
      <c r="M43" s="10" t="s">
        <v>33</v>
      </c>
    </row>
    <row r="44" spans="1:13" ht="15.75" customHeight="1" x14ac:dyDescent="0.2">
      <c r="A44" s="6"/>
      <c r="B44" s="6" t="e">
        <f>OR(B45,B46)</f>
        <v>#REF!</v>
      </c>
      <c r="C44" s="6" t="e">
        <f t="array" ref="C44">INDEX([7]Тарифы!$AB$86:$AB$108,MATCH(#REF!,[7]Тарифы!$Y$86:$Y$108,0))</f>
        <v>#REF!</v>
      </c>
      <c r="E44" s="27">
        <v>1</v>
      </c>
      <c r="F44" s="140" t="s">
        <v>13</v>
      </c>
      <c r="G44" s="141"/>
      <c r="H44" s="141"/>
      <c r="I44" s="141"/>
      <c r="J44" s="141"/>
      <c r="K44" s="141"/>
      <c r="L44" s="28"/>
      <c r="M44" s="29"/>
    </row>
    <row r="45" spans="1:13" ht="15.75" customHeight="1" x14ac:dyDescent="0.2">
      <c r="A45" s="6"/>
      <c r="B45" s="6" t="e">
        <f>AND($C44="Водоснабжение",$C45&lt;&gt;"Тариф на транспортировку воды",$C45&lt;&gt;"Тариф на техническую воду")</f>
        <v>#REF!</v>
      </c>
      <c r="C45" s="6" t="e">
        <f t="array" ref="C45">INDEX([7]Тарифы!$AC$86:$AC$108,MATCH(#REF!,[7]Тарифы!$Y$86:$Y$108,0))</f>
        <v>#REF!</v>
      </c>
      <c r="E45" s="30" t="s">
        <v>0</v>
      </c>
      <c r="F45" s="142" t="s">
        <v>60</v>
      </c>
      <c r="G45" s="143"/>
      <c r="H45" s="31" t="s">
        <v>2</v>
      </c>
      <c r="I45" s="32">
        <v>0</v>
      </c>
      <c r="J45" s="32">
        <v>0</v>
      </c>
      <c r="K45" s="32">
        <v>0</v>
      </c>
      <c r="L45" s="32" t="s">
        <v>12</v>
      </c>
      <c r="M45" s="32" t="s">
        <v>12</v>
      </c>
    </row>
    <row r="46" spans="1:13" ht="15.75" customHeight="1" x14ac:dyDescent="0.2">
      <c r="B46" s="6" t="e">
        <f>AND($C44="Водоснабжение",OR(region_name&lt;&gt;"Ленинградская область",$C45&lt;&gt;"Тариф на транспортировку воды"),$C45&lt;&gt;"Тариф на техническую воду")</f>
        <v>#REF!</v>
      </c>
      <c r="E46" s="12" t="s">
        <v>1</v>
      </c>
      <c r="F46" s="142" t="s">
        <v>61</v>
      </c>
      <c r="G46" s="143"/>
      <c r="H46" s="33" t="s">
        <v>2</v>
      </c>
      <c r="I46" s="32">
        <v>2</v>
      </c>
      <c r="J46" s="32">
        <v>2</v>
      </c>
      <c r="K46" s="32">
        <v>2</v>
      </c>
      <c r="L46" s="32" t="s">
        <v>12</v>
      </c>
      <c r="M46" s="32" t="s">
        <v>12</v>
      </c>
    </row>
    <row r="47" spans="1:13" ht="15.75" customHeight="1" x14ac:dyDescent="0.2">
      <c r="B47" s="6" t="e">
        <f>B48</f>
        <v>#REF!</v>
      </c>
      <c r="E47" s="12">
        <v>2</v>
      </c>
      <c r="F47" s="140" t="s">
        <v>62</v>
      </c>
      <c r="G47" s="141"/>
      <c r="H47" s="141"/>
      <c r="I47" s="141"/>
      <c r="J47" s="141"/>
      <c r="K47" s="141"/>
      <c r="L47" s="28"/>
      <c r="M47" s="29"/>
    </row>
    <row r="48" spans="1:13" ht="15.75" customHeight="1" x14ac:dyDescent="0.2">
      <c r="B48" s="6" t="e">
        <f>$C44="Водоснабжение"</f>
        <v>#REF!</v>
      </c>
      <c r="E48" s="12" t="s">
        <v>63</v>
      </c>
      <c r="F48" s="142" t="s">
        <v>64</v>
      </c>
      <c r="G48" s="143"/>
      <c r="H48" s="33" t="s">
        <v>65</v>
      </c>
      <c r="I48" s="32">
        <v>0.75</v>
      </c>
      <c r="J48" s="32">
        <v>0.75</v>
      </c>
      <c r="K48" s="32">
        <v>0.75</v>
      </c>
      <c r="L48" s="32" t="s">
        <v>12</v>
      </c>
      <c r="M48" s="32" t="s">
        <v>12</v>
      </c>
    </row>
    <row r="49" spans="1:13" ht="15.75" customHeight="1" x14ac:dyDescent="0.2">
      <c r="B49" s="6" t="e">
        <f>OR(B50,#REF!)</f>
        <v>#REF!</v>
      </c>
      <c r="E49" s="12">
        <v>3</v>
      </c>
      <c r="F49" s="140" t="s">
        <v>66</v>
      </c>
      <c r="G49" s="141"/>
      <c r="H49" s="141"/>
      <c r="I49" s="141"/>
      <c r="J49" s="141"/>
      <c r="K49" s="141"/>
      <c r="L49" s="28"/>
      <c r="M49" s="29"/>
    </row>
    <row r="50" spans="1:13" ht="15.75" customHeight="1" x14ac:dyDescent="0.2">
      <c r="B50" s="6" t="e">
        <f>$C44="Водоснабжение"</f>
        <v>#REF!</v>
      </c>
      <c r="E50" s="12" t="s">
        <v>9</v>
      </c>
      <c r="F50" s="142" t="s">
        <v>67</v>
      </c>
      <c r="G50" s="143"/>
      <c r="H50" s="33" t="s">
        <v>2</v>
      </c>
      <c r="I50" s="32">
        <v>0</v>
      </c>
      <c r="J50" s="32">
        <v>0</v>
      </c>
      <c r="K50" s="32">
        <v>0</v>
      </c>
      <c r="L50" s="32" t="s">
        <v>12</v>
      </c>
      <c r="M50" s="32" t="s">
        <v>12</v>
      </c>
    </row>
    <row r="51" spans="1:13" ht="15.75" customHeight="1" x14ac:dyDescent="0.2">
      <c r="B51" s="6" t="e">
        <f>#REF!="Водоотведение"</f>
        <v>#REF!</v>
      </c>
      <c r="E51" s="34" t="s">
        <v>10</v>
      </c>
      <c r="F51" s="142" t="s">
        <v>68</v>
      </c>
      <c r="G51" s="143"/>
      <c r="H51" s="33" t="s">
        <v>69</v>
      </c>
      <c r="I51" s="32">
        <v>0.83</v>
      </c>
      <c r="J51" s="32">
        <v>0.83</v>
      </c>
      <c r="K51" s="32">
        <v>0.83</v>
      </c>
      <c r="L51" s="32" t="s">
        <v>12</v>
      </c>
      <c r="M51" s="32" t="s">
        <v>12</v>
      </c>
    </row>
    <row r="52" spans="1:13" ht="15.75" customHeight="1" x14ac:dyDescent="0.2">
      <c r="B52" s="6"/>
      <c r="E52" s="35"/>
      <c r="F52" s="36"/>
      <c r="G52" s="37"/>
      <c r="H52" s="38"/>
      <c r="I52" s="39"/>
      <c r="J52" s="39"/>
      <c r="K52" s="39"/>
      <c r="L52" s="40"/>
      <c r="M52" s="41"/>
    </row>
    <row r="53" spans="1:13" ht="43.5" customHeight="1" x14ac:dyDescent="0.2">
      <c r="B53" s="6" t="b">
        <v>1</v>
      </c>
      <c r="E53" s="203" t="s">
        <v>70</v>
      </c>
      <c r="F53" s="204"/>
      <c r="G53" s="204"/>
      <c r="H53" s="204"/>
      <c r="I53" s="204"/>
      <c r="J53" s="204"/>
      <c r="K53" s="204"/>
      <c r="L53" s="204"/>
      <c r="M53" s="205"/>
    </row>
    <row r="54" spans="1:13" x14ac:dyDescent="0.2">
      <c r="B54" s="6" t="b">
        <v>1</v>
      </c>
      <c r="E54" s="152" t="s">
        <v>25</v>
      </c>
      <c r="F54" s="113" t="s">
        <v>46</v>
      </c>
      <c r="G54" s="113"/>
      <c r="H54" s="113"/>
      <c r="I54" s="132" t="s">
        <v>28</v>
      </c>
      <c r="J54" s="132"/>
      <c r="K54" s="132"/>
      <c r="L54" s="132"/>
      <c r="M54" s="132"/>
    </row>
    <row r="55" spans="1:13" x14ac:dyDescent="0.2">
      <c r="B55" s="6" t="b">
        <v>1</v>
      </c>
      <c r="E55" s="152"/>
      <c r="F55" s="113"/>
      <c r="G55" s="113"/>
      <c r="H55" s="113"/>
      <c r="I55" s="7" t="s">
        <v>29</v>
      </c>
      <c r="J55" s="7" t="s">
        <v>30</v>
      </c>
      <c r="K55" s="8" t="s">
        <v>31</v>
      </c>
      <c r="L55" s="9" t="s">
        <v>32</v>
      </c>
      <c r="M55" s="10" t="s">
        <v>33</v>
      </c>
    </row>
    <row r="56" spans="1:13" ht="13.5" customHeight="1" x14ac:dyDescent="0.2">
      <c r="A56" s="6"/>
      <c r="B56" s="6" t="e">
        <f>B44</f>
        <v>#REF!</v>
      </c>
      <c r="C56" s="6" t="e">
        <f t="array" ref="C56">INDEX([7]Тарифы!$AB$86:$AB$108,MATCH($C57,[7]Тарифы!$Y$86:$Y$108,0))</f>
        <v>#REF!</v>
      </c>
      <c r="E56" s="27">
        <v>1</v>
      </c>
      <c r="F56" s="140" t="s">
        <v>13</v>
      </c>
      <c r="G56" s="141"/>
      <c r="H56" s="141"/>
      <c r="I56" s="141"/>
      <c r="J56" s="141"/>
      <c r="K56" s="161"/>
      <c r="L56" s="29"/>
      <c r="M56" s="29"/>
    </row>
    <row r="57" spans="1:13" ht="13.5" customHeight="1" x14ac:dyDescent="0.2">
      <c r="A57" s="6"/>
      <c r="B57" s="6" t="e">
        <f>B45</f>
        <v>#REF!</v>
      </c>
      <c r="C57" s="6" t="e">
        <f t="array" ref="C57">INDEX([7]Тарифы!$Y$86:$Y$108,MATCH(#REF!,[7]Тарифы!$X$86:$X$108,0))</f>
        <v>#REF!</v>
      </c>
      <c r="E57" s="30" t="s">
        <v>0</v>
      </c>
      <c r="F57" s="162" t="s">
        <v>60</v>
      </c>
      <c r="G57" s="163"/>
      <c r="H57" s="33" t="s">
        <v>2</v>
      </c>
      <c r="I57" s="13">
        <v>0</v>
      </c>
      <c r="J57" s="13">
        <v>0</v>
      </c>
      <c r="K57" s="13">
        <v>0</v>
      </c>
      <c r="L57" s="13" t="s">
        <v>12</v>
      </c>
      <c r="M57" s="13" t="s">
        <v>12</v>
      </c>
    </row>
    <row r="58" spans="1:13" ht="13.5" customHeight="1" x14ac:dyDescent="0.2">
      <c r="B58" s="6" t="e">
        <f>B57</f>
        <v>#REF!</v>
      </c>
      <c r="E58" s="12"/>
      <c r="F58" s="160" t="s">
        <v>71</v>
      </c>
      <c r="G58" s="160"/>
      <c r="H58" s="42"/>
      <c r="I58" s="13" t="s">
        <v>12</v>
      </c>
      <c r="J58" s="13">
        <v>0</v>
      </c>
      <c r="K58" s="13">
        <v>0</v>
      </c>
      <c r="L58" s="13" t="s">
        <v>12</v>
      </c>
      <c r="M58" s="13" t="s">
        <v>12</v>
      </c>
    </row>
    <row r="59" spans="1:13" ht="13.5" customHeight="1" x14ac:dyDescent="0.2">
      <c r="B59" s="6" t="e">
        <f>B46</f>
        <v>#REF!</v>
      </c>
      <c r="E59" s="12" t="s">
        <v>1</v>
      </c>
      <c r="F59" s="164" t="s">
        <v>61</v>
      </c>
      <c r="G59" s="164"/>
      <c r="H59" s="33" t="s">
        <v>2</v>
      </c>
      <c r="I59" s="13">
        <v>2</v>
      </c>
      <c r="J59" s="13">
        <v>2</v>
      </c>
      <c r="K59" s="13">
        <v>2</v>
      </c>
      <c r="L59" s="13" t="s">
        <v>12</v>
      </c>
      <c r="M59" s="13" t="s">
        <v>12</v>
      </c>
    </row>
    <row r="60" spans="1:13" ht="13.5" customHeight="1" x14ac:dyDescent="0.2">
      <c r="B60" s="6" t="e">
        <f>B59</f>
        <v>#REF!</v>
      </c>
      <c r="E60" s="12"/>
      <c r="F60" s="160" t="s">
        <v>71</v>
      </c>
      <c r="G60" s="160"/>
      <c r="H60" s="42"/>
      <c r="I60" s="13" t="s">
        <v>12</v>
      </c>
      <c r="J60" s="13">
        <v>0</v>
      </c>
      <c r="K60" s="13">
        <v>0</v>
      </c>
      <c r="L60" s="13" t="s">
        <v>12</v>
      </c>
      <c r="M60" s="13" t="s">
        <v>12</v>
      </c>
    </row>
    <row r="61" spans="1:13" ht="13.5" customHeight="1" x14ac:dyDescent="0.2">
      <c r="B61" s="6" t="e">
        <f>B47</f>
        <v>#REF!</v>
      </c>
      <c r="E61" s="12">
        <v>2</v>
      </c>
      <c r="F61" s="112" t="s">
        <v>62</v>
      </c>
      <c r="G61" s="123"/>
      <c r="H61" s="123"/>
      <c r="I61" s="123"/>
      <c r="J61" s="123"/>
      <c r="K61" s="165"/>
      <c r="L61" s="29"/>
      <c r="M61" s="29"/>
    </row>
    <row r="62" spans="1:13" ht="13.5" customHeight="1" x14ac:dyDescent="0.2">
      <c r="B62" s="6" t="e">
        <f>B48</f>
        <v>#REF!</v>
      </c>
      <c r="E62" s="12" t="s">
        <v>63</v>
      </c>
      <c r="F62" s="142" t="s">
        <v>64</v>
      </c>
      <c r="G62" s="166"/>
      <c r="H62" s="33" t="s">
        <v>2</v>
      </c>
      <c r="I62" s="13">
        <v>0.75</v>
      </c>
      <c r="J62" s="13">
        <v>0.75</v>
      </c>
      <c r="K62" s="13">
        <v>0.75</v>
      </c>
      <c r="L62" s="13" t="s">
        <v>12</v>
      </c>
      <c r="M62" s="13" t="s">
        <v>12</v>
      </c>
    </row>
    <row r="63" spans="1:13" ht="13.5" customHeight="1" x14ac:dyDescent="0.2">
      <c r="B63" s="6" t="e">
        <f>B62</f>
        <v>#REF!</v>
      </c>
      <c r="E63" s="12"/>
      <c r="F63" s="160" t="s">
        <v>71</v>
      </c>
      <c r="G63" s="160"/>
      <c r="H63" s="42"/>
      <c r="I63" s="13" t="s">
        <v>12</v>
      </c>
      <c r="J63" s="13">
        <v>0</v>
      </c>
      <c r="K63" s="13">
        <v>0</v>
      </c>
      <c r="L63" s="13" t="s">
        <v>12</v>
      </c>
      <c r="M63" s="13" t="s">
        <v>12</v>
      </c>
    </row>
    <row r="64" spans="1:13" ht="13.5" customHeight="1" x14ac:dyDescent="0.2">
      <c r="B64" s="6" t="e">
        <f>B49</f>
        <v>#REF!</v>
      </c>
      <c r="E64" s="12">
        <v>3</v>
      </c>
      <c r="F64" s="112" t="s">
        <v>66</v>
      </c>
      <c r="G64" s="123"/>
      <c r="H64" s="123"/>
      <c r="I64" s="123"/>
      <c r="J64" s="123"/>
      <c r="K64" s="165"/>
      <c r="L64" s="29"/>
      <c r="M64" s="29"/>
    </row>
    <row r="65" spans="2:13" ht="13.5" customHeight="1" x14ac:dyDescent="0.2">
      <c r="B65" s="6" t="e">
        <f>B50</f>
        <v>#REF!</v>
      </c>
      <c r="E65" s="12" t="s">
        <v>9</v>
      </c>
      <c r="F65" s="142" t="s">
        <v>67</v>
      </c>
      <c r="G65" s="166"/>
      <c r="H65" s="33" t="s">
        <v>2</v>
      </c>
      <c r="I65" s="13">
        <v>0</v>
      </c>
      <c r="J65" s="13">
        <v>0</v>
      </c>
      <c r="K65" s="13">
        <v>0</v>
      </c>
      <c r="L65" s="13" t="s">
        <v>12</v>
      </c>
      <c r="M65" s="13" t="s">
        <v>12</v>
      </c>
    </row>
    <row r="66" spans="2:13" ht="13.5" customHeight="1" x14ac:dyDescent="0.2">
      <c r="B66" s="6" t="e">
        <f>B65</f>
        <v>#REF!</v>
      </c>
      <c r="E66" s="43"/>
      <c r="F66" s="44" t="s">
        <v>71</v>
      </c>
      <c r="G66" s="45"/>
      <c r="H66" s="42"/>
      <c r="I66" s="13" t="s">
        <v>12</v>
      </c>
      <c r="J66" s="13">
        <v>0</v>
      </c>
      <c r="K66" s="13">
        <v>0</v>
      </c>
      <c r="L66" s="13" t="s">
        <v>12</v>
      </c>
      <c r="M66" s="13" t="s">
        <v>12</v>
      </c>
    </row>
    <row r="67" spans="2:13" ht="13.5" customHeight="1" x14ac:dyDescent="0.2">
      <c r="B67" s="6" t="e">
        <f>#REF!</f>
        <v>#REF!</v>
      </c>
      <c r="E67" s="34" t="s">
        <v>10</v>
      </c>
      <c r="F67" s="142" t="s">
        <v>68</v>
      </c>
      <c r="G67" s="166"/>
      <c r="H67" s="33" t="s">
        <v>2</v>
      </c>
      <c r="I67" s="13">
        <v>0.83</v>
      </c>
      <c r="J67" s="13">
        <v>0.83</v>
      </c>
      <c r="K67" s="13">
        <v>0.83</v>
      </c>
      <c r="L67" s="13" t="s">
        <v>12</v>
      </c>
      <c r="M67" s="13" t="s">
        <v>12</v>
      </c>
    </row>
    <row r="68" spans="2:13" ht="13.5" customHeight="1" x14ac:dyDescent="0.2">
      <c r="B68" s="6" t="e">
        <f>B67</f>
        <v>#REF!</v>
      </c>
      <c r="E68" s="34"/>
      <c r="F68" s="160" t="s">
        <v>71</v>
      </c>
      <c r="G68" s="160"/>
      <c r="H68" s="42"/>
      <c r="I68" s="13" t="s">
        <v>12</v>
      </c>
      <c r="J68" s="13">
        <v>0</v>
      </c>
      <c r="K68" s="13">
        <v>0</v>
      </c>
      <c r="L68" s="13" t="s">
        <v>12</v>
      </c>
      <c r="M68" s="13" t="s">
        <v>12</v>
      </c>
    </row>
    <row r="69" spans="2:13" ht="15.75" customHeight="1" x14ac:dyDescent="0.2">
      <c r="B69" s="6"/>
      <c r="E69" s="153" t="s">
        <v>8</v>
      </c>
      <c r="F69" s="153"/>
      <c r="G69" s="153"/>
      <c r="H69" s="153"/>
      <c r="I69" s="153"/>
      <c r="J69" s="153"/>
      <c r="K69" s="153"/>
      <c r="L69" s="153"/>
      <c r="M69" s="153"/>
    </row>
    <row r="70" spans="2:13" ht="15.75" customHeight="1" x14ac:dyDescent="0.2">
      <c r="E70" s="203" t="s">
        <v>72</v>
      </c>
      <c r="F70" s="204"/>
      <c r="G70" s="204"/>
      <c r="H70" s="204"/>
      <c r="I70" s="204"/>
      <c r="J70" s="204"/>
      <c r="K70" s="204"/>
      <c r="L70" s="204"/>
      <c r="M70" s="205"/>
    </row>
    <row r="71" spans="2:13" ht="21.75" customHeight="1" x14ac:dyDescent="0.2">
      <c r="E71" s="46" t="s">
        <v>25</v>
      </c>
      <c r="F71" s="157" t="s">
        <v>46</v>
      </c>
      <c r="G71" s="157"/>
      <c r="H71" s="7" t="s">
        <v>27</v>
      </c>
      <c r="I71" s="47" t="s">
        <v>73</v>
      </c>
      <c r="J71" s="47" t="s">
        <v>74</v>
      </c>
      <c r="K71" s="206" t="s">
        <v>75</v>
      </c>
      <c r="L71" s="206"/>
      <c r="M71" s="206"/>
    </row>
    <row r="72" spans="2:13" ht="12.75" customHeight="1" x14ac:dyDescent="0.2">
      <c r="E72" s="46" t="s">
        <v>51</v>
      </c>
      <c r="F72" s="158" t="s">
        <v>76</v>
      </c>
      <c r="G72" s="159"/>
      <c r="H72" s="46" t="s">
        <v>7</v>
      </c>
      <c r="I72" s="48">
        <v>12053.301776609002</v>
      </c>
      <c r="J72" s="48">
        <v>1884.5699403094713</v>
      </c>
      <c r="K72" s="207" t="s">
        <v>92</v>
      </c>
      <c r="L72" s="208"/>
      <c r="M72" s="209"/>
    </row>
    <row r="73" spans="2:13" ht="11.25" customHeight="1" x14ac:dyDescent="0.2">
      <c r="E73" s="46" t="s">
        <v>0</v>
      </c>
      <c r="F73" s="155" t="s">
        <v>77</v>
      </c>
      <c r="G73" s="155"/>
      <c r="H73" s="46" t="s">
        <v>7</v>
      </c>
      <c r="I73" s="48">
        <v>10840.700124609002</v>
      </c>
      <c r="J73" s="48">
        <v>1692.1656403094714</v>
      </c>
      <c r="K73" s="210"/>
      <c r="L73" s="211"/>
      <c r="M73" s="212"/>
    </row>
    <row r="74" spans="2:13" x14ac:dyDescent="0.2">
      <c r="E74" s="46" t="s">
        <v>3</v>
      </c>
      <c r="F74" s="155" t="s">
        <v>78</v>
      </c>
      <c r="G74" s="155"/>
      <c r="H74" s="46" t="s">
        <v>7</v>
      </c>
      <c r="I74" s="48">
        <v>7475.9658224597406</v>
      </c>
      <c r="J74" s="48">
        <v>1339.2703672425146</v>
      </c>
      <c r="K74" s="210"/>
      <c r="L74" s="211"/>
      <c r="M74" s="212"/>
    </row>
    <row r="75" spans="2:13" x14ac:dyDescent="0.2">
      <c r="E75" s="46" t="s">
        <v>4</v>
      </c>
      <c r="F75" s="155" t="s">
        <v>79</v>
      </c>
      <c r="G75" s="155"/>
      <c r="H75" s="46" t="s">
        <v>7</v>
      </c>
      <c r="I75" s="48">
        <v>653.35599999999999</v>
      </c>
      <c r="J75" s="48">
        <v>0</v>
      </c>
      <c r="K75" s="210"/>
      <c r="L75" s="211"/>
      <c r="M75" s="212"/>
    </row>
    <row r="76" spans="2:13" x14ac:dyDescent="0.2">
      <c r="E76" s="46" t="s">
        <v>1</v>
      </c>
      <c r="F76" s="155" t="s">
        <v>6</v>
      </c>
      <c r="G76" s="155"/>
      <c r="H76" s="46" t="s">
        <v>7</v>
      </c>
      <c r="I76" s="48">
        <v>1171.874012</v>
      </c>
      <c r="J76" s="48">
        <v>192.40429999999998</v>
      </c>
      <c r="K76" s="210"/>
      <c r="L76" s="211"/>
      <c r="M76" s="212"/>
    </row>
    <row r="77" spans="2:13" x14ac:dyDescent="0.2">
      <c r="E77" s="46" t="s">
        <v>5</v>
      </c>
      <c r="F77" s="155" t="s">
        <v>80</v>
      </c>
      <c r="G77" s="155"/>
      <c r="H77" s="46" t="s">
        <v>81</v>
      </c>
      <c r="I77" s="48">
        <v>142.76</v>
      </c>
      <c r="J77" s="48">
        <v>23.259999999999998</v>
      </c>
      <c r="K77" s="210"/>
      <c r="L77" s="211"/>
      <c r="M77" s="212"/>
    </row>
    <row r="78" spans="2:13" x14ac:dyDescent="0.2">
      <c r="E78" s="46" t="s">
        <v>8</v>
      </c>
      <c r="F78" s="155" t="s">
        <v>82</v>
      </c>
      <c r="G78" s="155"/>
      <c r="H78" s="155"/>
      <c r="I78" s="155"/>
      <c r="J78" s="155"/>
      <c r="K78" s="210"/>
      <c r="L78" s="211"/>
      <c r="M78" s="212"/>
    </row>
    <row r="79" spans="2:13" x14ac:dyDescent="0.2">
      <c r="E79" s="46" t="s">
        <v>9</v>
      </c>
      <c r="F79" s="156" t="s">
        <v>60</v>
      </c>
      <c r="G79" s="156"/>
      <c r="H79" s="46" t="s">
        <v>2</v>
      </c>
      <c r="I79" s="48">
        <v>0</v>
      </c>
      <c r="J79" s="48">
        <v>0</v>
      </c>
      <c r="K79" s="210"/>
      <c r="L79" s="211"/>
      <c r="M79" s="212"/>
    </row>
    <row r="80" spans="2:13" x14ac:dyDescent="0.2">
      <c r="E80" s="46" t="s">
        <v>10</v>
      </c>
      <c r="F80" s="156" t="s">
        <v>61</v>
      </c>
      <c r="G80" s="156"/>
      <c r="H80" s="46" t="s">
        <v>2</v>
      </c>
      <c r="I80" s="48">
        <v>2</v>
      </c>
      <c r="J80" s="48">
        <v>0</v>
      </c>
      <c r="K80" s="210"/>
      <c r="L80" s="211"/>
      <c r="M80" s="212"/>
    </row>
    <row r="81" spans="5:13" ht="17.25" customHeight="1" x14ac:dyDescent="0.2">
      <c r="E81" s="46" t="s">
        <v>11</v>
      </c>
      <c r="F81" s="156" t="s">
        <v>64</v>
      </c>
      <c r="G81" s="156"/>
      <c r="H81" s="46" t="s">
        <v>2</v>
      </c>
      <c r="I81" s="48">
        <v>0.76</v>
      </c>
      <c r="J81" s="48">
        <v>0</v>
      </c>
      <c r="K81" s="213"/>
      <c r="L81" s="214"/>
      <c r="M81" s="215"/>
    </row>
    <row r="82" spans="5:13" ht="12" customHeight="1" x14ac:dyDescent="0.2">
      <c r="E82" s="179" t="s">
        <v>83</v>
      </c>
      <c r="F82" s="180"/>
      <c r="G82" s="180"/>
      <c r="H82" s="180"/>
      <c r="I82" s="180"/>
      <c r="J82" s="180"/>
      <c r="K82" s="180"/>
      <c r="L82" s="180"/>
      <c r="M82" s="181"/>
    </row>
    <row r="83" spans="5:13" x14ac:dyDescent="0.2">
      <c r="E83" s="113" t="s">
        <v>25</v>
      </c>
      <c r="F83" s="113" t="s">
        <v>84</v>
      </c>
      <c r="G83" s="168"/>
      <c r="H83" s="113" t="s">
        <v>27</v>
      </c>
      <c r="I83" s="113" t="s">
        <v>28</v>
      </c>
      <c r="J83" s="216"/>
      <c r="K83" s="216"/>
      <c r="L83" s="216"/>
      <c r="M83" s="216"/>
    </row>
    <row r="84" spans="5:13" x14ac:dyDescent="0.2">
      <c r="E84" s="113"/>
      <c r="F84" s="168"/>
      <c r="G84" s="168"/>
      <c r="H84" s="168"/>
      <c r="I84" s="10" t="s">
        <v>29</v>
      </c>
      <c r="J84" s="10" t="s">
        <v>30</v>
      </c>
      <c r="K84" s="10" t="s">
        <v>31</v>
      </c>
      <c r="L84" s="10" t="s">
        <v>32</v>
      </c>
      <c r="M84" s="10" t="s">
        <v>33</v>
      </c>
    </row>
    <row r="85" spans="5:13" ht="14.25" customHeight="1" x14ac:dyDescent="0.2">
      <c r="E85" s="10">
        <v>1</v>
      </c>
      <c r="F85" s="154" t="s">
        <v>85</v>
      </c>
      <c r="G85" s="154"/>
      <c r="H85" s="49" t="s">
        <v>7</v>
      </c>
      <c r="I85" s="10" t="s">
        <v>12</v>
      </c>
      <c r="J85" s="10" t="s">
        <v>12</v>
      </c>
      <c r="K85" s="10" t="s">
        <v>12</v>
      </c>
      <c r="L85" s="10" t="s">
        <v>12</v>
      </c>
      <c r="M85" s="10" t="s">
        <v>12</v>
      </c>
    </row>
    <row r="86" spans="5:13" ht="14.25" customHeight="1" x14ac:dyDescent="0.2">
      <c r="E86" s="50"/>
      <c r="F86" s="51"/>
      <c r="G86" s="51"/>
      <c r="H86" s="52"/>
      <c r="I86" s="50"/>
      <c r="J86" s="50"/>
      <c r="K86" s="50"/>
      <c r="L86" s="50"/>
      <c r="M86" s="50"/>
    </row>
    <row r="87" spans="5:13" ht="10.5" customHeight="1" x14ac:dyDescent="0.2">
      <c r="E87" s="50"/>
      <c r="F87" s="51"/>
      <c r="G87" s="51"/>
      <c r="H87" s="52"/>
      <c r="I87" s="50"/>
      <c r="J87" s="50"/>
      <c r="K87" s="50"/>
      <c r="L87" s="50"/>
      <c r="M87" s="50"/>
    </row>
    <row r="88" spans="5:13" ht="10.5" customHeight="1" x14ac:dyDescent="0.2">
      <c r="E88" s="50"/>
      <c r="F88" s="51"/>
      <c r="G88" s="68" t="s">
        <v>86</v>
      </c>
      <c r="H88" s="52"/>
      <c r="I88" s="50"/>
      <c r="J88" s="50"/>
      <c r="K88" s="50"/>
      <c r="L88" s="50"/>
      <c r="M88" s="50"/>
    </row>
  </sheetData>
  <mergeCells count="97">
    <mergeCell ref="E83:E84"/>
    <mergeCell ref="F83:G84"/>
    <mergeCell ref="H83:H84"/>
    <mergeCell ref="I83:M83"/>
    <mergeCell ref="F85:G85"/>
    <mergeCell ref="E82:M82"/>
    <mergeCell ref="E69:M69"/>
    <mergeCell ref="E70:M70"/>
    <mergeCell ref="F71:G71"/>
    <mergeCell ref="K71:M71"/>
    <mergeCell ref="F72:G72"/>
    <mergeCell ref="K72:M81"/>
    <mergeCell ref="F73:G73"/>
    <mergeCell ref="F74:G74"/>
    <mergeCell ref="F75:G75"/>
    <mergeCell ref="F76:G76"/>
    <mergeCell ref="F77:G77"/>
    <mergeCell ref="F78:J78"/>
    <mergeCell ref="F79:G79"/>
    <mergeCell ref="F80:G80"/>
    <mergeCell ref="F81:G81"/>
    <mergeCell ref="F68:G68"/>
    <mergeCell ref="F56:K56"/>
    <mergeCell ref="F57:G57"/>
    <mergeCell ref="F58:G58"/>
    <mergeCell ref="F59:G59"/>
    <mergeCell ref="F60:G60"/>
    <mergeCell ref="F61:K61"/>
    <mergeCell ref="F62:G62"/>
    <mergeCell ref="F63:G63"/>
    <mergeCell ref="F64:K64"/>
    <mergeCell ref="F65:G65"/>
    <mergeCell ref="F67:G67"/>
    <mergeCell ref="F50:G50"/>
    <mergeCell ref="F51:G51"/>
    <mergeCell ref="E53:M53"/>
    <mergeCell ref="E54:E55"/>
    <mergeCell ref="F54:G55"/>
    <mergeCell ref="H54:H55"/>
    <mergeCell ref="I54:M54"/>
    <mergeCell ref="F49:K49"/>
    <mergeCell ref="F39:H39"/>
    <mergeCell ref="I39:M40"/>
    <mergeCell ref="F40:H40"/>
    <mergeCell ref="E41:M41"/>
    <mergeCell ref="E42:E43"/>
    <mergeCell ref="F42:G43"/>
    <mergeCell ref="H42:H43"/>
    <mergeCell ref="I42:M42"/>
    <mergeCell ref="F44:K44"/>
    <mergeCell ref="F45:G45"/>
    <mergeCell ref="F46:G46"/>
    <mergeCell ref="F47:K47"/>
    <mergeCell ref="F48:G48"/>
    <mergeCell ref="F38:H38"/>
    <mergeCell ref="I38:M38"/>
    <mergeCell ref="E29:M29"/>
    <mergeCell ref="E30:E31"/>
    <mergeCell ref="F30:G31"/>
    <mergeCell ref="H30:H31"/>
    <mergeCell ref="I30:M30"/>
    <mergeCell ref="F32:G32"/>
    <mergeCell ref="F33:G33"/>
    <mergeCell ref="F34:G34"/>
    <mergeCell ref="E35:M35"/>
    <mergeCell ref="E36:M36"/>
    <mergeCell ref="E37:M37"/>
    <mergeCell ref="F27:G27"/>
    <mergeCell ref="F18:G18"/>
    <mergeCell ref="E19:M19"/>
    <mergeCell ref="E20:E21"/>
    <mergeCell ref="F20:G21"/>
    <mergeCell ref="H20:H21"/>
    <mergeCell ref="I20:M20"/>
    <mergeCell ref="F22:G22"/>
    <mergeCell ref="F23:G23"/>
    <mergeCell ref="F24:G24"/>
    <mergeCell ref="F25:G25"/>
    <mergeCell ref="F26:G26"/>
    <mergeCell ref="F17:G17"/>
    <mergeCell ref="E11:F11"/>
    <mergeCell ref="G11:M11"/>
    <mergeCell ref="E12:F12"/>
    <mergeCell ref="G12:M12"/>
    <mergeCell ref="E13:F13"/>
    <mergeCell ref="G13:M13"/>
    <mergeCell ref="E14:M14"/>
    <mergeCell ref="E15:E16"/>
    <mergeCell ref="F15:G16"/>
    <mergeCell ref="H15:H16"/>
    <mergeCell ref="I15:M15"/>
    <mergeCell ref="E7:M7"/>
    <mergeCell ref="E8:M8"/>
    <mergeCell ref="E9:F9"/>
    <mergeCell ref="G9:M9"/>
    <mergeCell ref="E10:F10"/>
    <mergeCell ref="G10:M10"/>
  </mergeCells>
  <pageMargins left="7.874015748031496E-2" right="7.874015748031496E-2" top="7.874015748031496E-2" bottom="7.874015748031496E-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ПП к реш.</vt:lpstr>
      <vt:lpstr>ПП к закл.</vt:lpstr>
      <vt:lpstr>'ПП к закл.'!Область_печати</vt:lpstr>
      <vt:lpstr>'ПП к реш.'!Область_печати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2024-10-29T14:01:14Z</cp:lastPrinted>
  <dcterms:created xsi:type="dcterms:W3CDTF">2023-08-07T09:34:30Z</dcterms:created>
  <dcterms:modified xsi:type="dcterms:W3CDTF">2024-11-04T16:53:59Z</dcterms:modified>
</cp:coreProperties>
</file>