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H:\1\Проекты решений на 30.10.2024\ворд\"/>
    </mc:Choice>
  </mc:AlternateContent>
  <bookViews>
    <workbookView xWindow="0" yWindow="0" windowWidth="28800" windowHeight="12225" tabRatio="818"/>
  </bookViews>
  <sheets>
    <sheet name="Лист1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buhg_flag">[1]Титульный!$F$32</definedName>
    <definedName name="dateBuhg">[1]Титульный!$F$33</definedName>
    <definedName name="ed_izm">#REF!</definedName>
    <definedName name="god">#REF!</definedName>
    <definedName name="List01_flag_index_1">#REF!</definedName>
    <definedName name="List01_flag_index_2">#REF!</definedName>
    <definedName name="logic">#REF!</definedName>
    <definedName name="mo">[2]Титульный!$F$22</definedName>
    <definedName name="MO_LIST_9">[2]REESTR_MO!$B$52:$B$65</definedName>
    <definedName name="mr">[2]Титульный!$F$20</definedName>
    <definedName name="MR_LIST">[2]REESTR_MO!$D$2:$D$46</definedName>
    <definedName name="mreg">[2]Титульный!#REF!</definedName>
    <definedName name="p1_rst_1">[3]Лист2!$A$1</definedName>
    <definedName name="region_name">[4]Титульный!$AD$11</definedName>
    <definedName name="REGULATION_METHODS">[4]Титульный!$AD$62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pr_np">#REF!</definedName>
    <definedName name="T2_DiapProt">P1_T2_DiapProt,P2_T2_DiapProt</definedName>
    <definedName name="T6_Protect">P1_T6_Protect,P2_T6_Protect</definedName>
    <definedName name="tariftype">[2]Титульный!$F$4</definedName>
    <definedName name="type_sh">#REF!</definedName>
    <definedName name="version">#REF!</definedName>
    <definedName name="version_PP">[5]TECHSHEET!$DG$2:$DG$3</definedName>
    <definedName name="vid_top">#REF!</definedName>
    <definedName name="year">[2]Титульный!$F$9</definedName>
    <definedName name="year_list">[2]TEHSHEET!$I$1:$I$15</definedName>
    <definedName name="л.">#REF!</definedName>
    <definedName name="ннкуго">P1_T2_DiapProt,P2_T2_DiapProt</definedName>
    <definedName name="П12556">P6_T2.1?Protection</definedName>
    <definedName name="паапш">P1_T25?Data,P2_T25?Data</definedName>
    <definedName name="Перечень">'[6]3.6.1.'!#REF!</definedName>
    <definedName name="Т2">P1_T2_DiapProt,P2_T2_DiapProt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G89" i="5" l="1"/>
  <c r="G88" i="5"/>
  <c r="J87" i="5"/>
  <c r="I87" i="5"/>
  <c r="G87" i="5"/>
  <c r="G84" i="5"/>
  <c r="J81" i="5"/>
  <c r="I81" i="5"/>
  <c r="J80" i="5"/>
  <c r="I80" i="5"/>
  <c r="B75" i="5"/>
  <c r="B74" i="5"/>
  <c r="J67" i="5"/>
  <c r="M66" i="5"/>
  <c r="L66" i="5"/>
  <c r="M67" i="5" s="1"/>
  <c r="K66" i="5"/>
  <c r="L67" i="5" s="1"/>
  <c r="J66" i="5"/>
  <c r="K67" i="5" s="1"/>
  <c r="I66" i="5"/>
  <c r="I67" i="5" s="1"/>
  <c r="C66" i="5"/>
  <c r="B66" i="5"/>
  <c r="B67" i="5" s="1"/>
  <c r="C63" i="5"/>
  <c r="M74" i="5"/>
  <c r="L74" i="5"/>
  <c r="K74" i="5"/>
  <c r="J74" i="5"/>
  <c r="I74" i="5"/>
  <c r="J75" i="5" s="1"/>
  <c r="B56" i="5"/>
  <c r="B73" i="5" s="1"/>
  <c r="M55" i="5"/>
  <c r="M71" i="5" s="1"/>
  <c r="L55" i="5"/>
  <c r="L71" i="5" s="1"/>
  <c r="M72" i="5" s="1"/>
  <c r="K55" i="5"/>
  <c r="K71" i="5" s="1"/>
  <c r="L72" i="5" s="1"/>
  <c r="J55" i="5"/>
  <c r="J71" i="5" s="1"/>
  <c r="K72" i="5" s="1"/>
  <c r="I55" i="5"/>
  <c r="I71" i="5" s="1"/>
  <c r="J72" i="5" s="1"/>
  <c r="M53" i="5"/>
  <c r="M68" i="5" s="1"/>
  <c r="L53" i="5"/>
  <c r="L68" i="5" s="1"/>
  <c r="M69" i="5" s="1"/>
  <c r="K53" i="5"/>
  <c r="K68" i="5" s="1"/>
  <c r="L69" i="5" s="1"/>
  <c r="J53" i="5"/>
  <c r="J68" i="5" s="1"/>
  <c r="K69" i="5" s="1"/>
  <c r="I53" i="5"/>
  <c r="I68" i="5" s="1"/>
  <c r="J69" i="5" s="1"/>
  <c r="M52" i="5"/>
  <c r="M64" i="5" s="1"/>
  <c r="L52" i="5"/>
  <c r="L64" i="5" s="1"/>
  <c r="M65" i="5" s="1"/>
  <c r="K52" i="5"/>
  <c r="K64" i="5" s="1"/>
  <c r="L65" i="5" s="1"/>
  <c r="J52" i="5"/>
  <c r="J64" i="5" s="1"/>
  <c r="K65" i="5" s="1"/>
  <c r="I52" i="5"/>
  <c r="I64" i="5" s="1"/>
  <c r="J65" i="5" s="1"/>
  <c r="C52" i="5"/>
  <c r="B52" i="5" s="1"/>
  <c r="B64" i="5" s="1"/>
  <c r="B65" i="5" s="1"/>
  <c r="C51" i="5"/>
  <c r="B53" i="5" s="1"/>
  <c r="B68" i="5" s="1"/>
  <c r="B69" i="5" s="1"/>
  <c r="B51" i="5"/>
  <c r="B63" i="5" s="1"/>
  <c r="G46" i="5"/>
  <c r="H45" i="5"/>
  <c r="G45" i="5"/>
  <c r="C41" i="5"/>
  <c r="B28" i="5"/>
  <c r="B29" i="5" s="1"/>
  <c r="B30" i="5" s="1"/>
  <c r="D27" i="5"/>
  <c r="B27" i="5"/>
  <c r="D26" i="5"/>
  <c r="C24" i="5"/>
  <c r="B24" i="5"/>
  <c r="B25" i="5" s="1"/>
  <c r="B26" i="5" s="1"/>
  <c r="B22" i="5"/>
  <c r="B20" i="5"/>
  <c r="B18" i="5"/>
  <c r="B17" i="5"/>
  <c r="B19" i="5" s="1"/>
  <c r="L75" i="5" l="1"/>
  <c r="K75" i="5"/>
  <c r="M75" i="5"/>
  <c r="B57" i="5"/>
  <c r="B55" i="5"/>
  <c r="B71" i="5" l="1"/>
  <c r="B72" i="5" s="1"/>
  <c r="B54" i="5"/>
  <c r="B70" i="5" s="1"/>
</calcChain>
</file>

<file path=xl/sharedStrings.xml><?xml version="1.0" encoding="utf-8"?>
<sst xmlns="http://schemas.openxmlformats.org/spreadsheetml/2006/main" count="226" uniqueCount="107">
  <si>
    <t>1.1</t>
  </si>
  <si>
    <t>1.2</t>
  </si>
  <si>
    <t>%</t>
  </si>
  <si>
    <t>Операционные расходы</t>
  </si>
  <si>
    <t>2</t>
  </si>
  <si>
    <t>Расходы на энергетические ресурсы</t>
  </si>
  <si>
    <t>тыс.руб.</t>
  </si>
  <si>
    <t>3</t>
  </si>
  <si>
    <t>3.1</t>
  </si>
  <si>
    <t>3.2</t>
  </si>
  <si>
    <t>3.3</t>
  </si>
  <si>
    <t>-</t>
  </si>
  <si>
    <t>Раздел 1. Паспорт производственной программы</t>
  </si>
  <si>
    <t xml:space="preserve">Регулируемая организация </t>
  </si>
  <si>
    <t>Местонахождение</t>
  </si>
  <si>
    <t>Уполномоченный орган регулирования</t>
  </si>
  <si>
    <t>Региональная служба по тарифам Кировской области</t>
  </si>
  <si>
    <t>г. Киров, ул.Дерендяева, д.23</t>
  </si>
  <si>
    <t>Период реализации производственной программы</t>
  </si>
  <si>
    <t>№</t>
  </si>
  <si>
    <t>Наименование</t>
  </si>
  <si>
    <t>Единица измерения</t>
  </si>
  <si>
    <t>Величина показателя</t>
  </si>
  <si>
    <t>2024 год</t>
  </si>
  <si>
    <t>2025 год</t>
  </si>
  <si>
    <t>2026 год</t>
  </si>
  <si>
    <t>2027 год</t>
  </si>
  <si>
    <t>Показатели производственной деятельности</t>
  </si>
  <si>
    <t>тыс.м3</t>
  </si>
  <si>
    <t>Раздел 4. Объем финансовых потребностей, необходимых для реализации производственной программы</t>
  </si>
  <si>
    <t>Наименование показателя</t>
  </si>
  <si>
    <t>1</t>
  </si>
  <si>
    <t>Финансовые потребности за счет тарифных источников (без учета расходов на инвестиции), в том числе:</t>
  </si>
  <si>
    <t>Раздел 5. График реализации мероприятий производственной программы</t>
  </si>
  <si>
    <t>Наименование мероприятия</t>
  </si>
  <si>
    <t>Период реализации</t>
  </si>
  <si>
    <t>Раздел 6. Плановые значения показателей надежности, качества и энергетической эффективности объектов централизованных систем водоснабжения и водоотведения (определяются в соответствии с приказом Минстроя России от 04.04.2014 № 162/пр "Об утверждении перечня показателей надежности, качества, энергетической эффективности объектов централизованных систем горячего водоснабжения, холодного водоснабжения и (или) водоотведения, порядка и правил определения плановых значений и фактических значений таких показателей" (далее -  приказ Минстроя России от 04.04.2014 № 162/пр )</t>
  </si>
  <si>
    <t>2.1</t>
  </si>
  <si>
    <t>пункт 11 приказа Минстроя России от 04.04.2014 № 162/пр</t>
  </si>
  <si>
    <t>ед./км</t>
  </si>
  <si>
    <t>Показатели энергетической эффективности</t>
  </si>
  <si>
    <t>кВт*ч/куб.м</t>
  </si>
  <si>
    <t>Сопоставление динамики изменения</t>
  </si>
  <si>
    <t>Раздел 8. Отчет об исполнении производственной программы за истекший период регулирования</t>
  </si>
  <si>
    <t>тыс. куб.м</t>
  </si>
  <si>
    <t>Раздел 9. 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</si>
  <si>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 не планируются</t>
  </si>
  <si>
    <t>2028 год</t>
  </si>
  <si>
    <t>с 01.01.2024 по 31.12.2028</t>
  </si>
  <si>
    <t>План 
на 2023 год</t>
  </si>
  <si>
    <t>Факт
 за 2023 год</t>
  </si>
  <si>
    <t>к решению правления</t>
  </si>
  <si>
    <t>РСТ Кировской области</t>
  </si>
  <si>
    <t>Примечание</t>
  </si>
  <si>
    <t>Приложение № 3</t>
  </si>
  <si>
    <t>Приложение № 4</t>
  </si>
  <si>
    <t>Раздел 2. Перечень мероприятий по ремонту объектов централизованных систем водоснабжения и водоотведения, мероприятий, направленных на улучшение качества питьевой воды и качества очистки сточных вод, мероприятий по энергосбережению и повышению энергетической эффективности, в том числе по снижению потерь воды при транспортировке</t>
  </si>
  <si>
    <t>Финансовые потребности на реализацию</t>
  </si>
  <si>
    <t>Текущий и капитальный ремонт и обслуживание объектов централизованной системы водоотведения за счет тарифных источников</t>
  </si>
  <si>
    <t>Зарплата ОПП+цех+рем, отчисления ОПП+цех+рем, сырье и основные материалы, ремонт, услуги</t>
  </si>
  <si>
    <t>Текущий и капитальный ремонт и обслуживание объектов централизованной системы водоотведения за счет платы за негативное воздействие на централизованную систему водоотведения</t>
  </si>
  <si>
    <t>Мероприятия, направленные на улучшение качества очистки сточных вод, мероприятий по энергосбережению и повышению энергетической эффективности</t>
  </si>
  <si>
    <t>Контроль очистки сточных вод</t>
  </si>
  <si>
    <t>Раздел 3. Принято сточных вод</t>
  </si>
  <si>
    <t xml:space="preserve">Принято сточных вод для передачи (транспортировки), всего, в т.ч.: </t>
  </si>
  <si>
    <t>Отпуск (реализация) услуг всего, в т.ч.:</t>
  </si>
  <si>
    <t>от бюджетных потребителей</t>
  </si>
  <si>
    <t>подразделения предприятия</t>
  </si>
  <si>
    <t>от населения, исполнителей коммунальных услуг (УК, ТСЖ и пр.)</t>
  </si>
  <si>
    <t>2.2</t>
  </si>
  <si>
    <t>населению</t>
  </si>
  <si>
    <t>от прочих</t>
  </si>
  <si>
    <t>2.3.</t>
  </si>
  <si>
    <t>прочие потребители</t>
  </si>
  <si>
    <t>2.4.</t>
  </si>
  <si>
    <t>бюджетные потребители</t>
  </si>
  <si>
    <t>2.</t>
  </si>
  <si>
    <t>За счет платы за негативное воздействие на централизованную систему водоотведения</t>
  </si>
  <si>
    <t>3.</t>
  </si>
  <si>
    <t>Всего за счет тарифных и прочих источников</t>
  </si>
  <si>
    <t xml:space="preserve">Показатели качества очистки сточных вод </t>
  </si>
  <si>
    <t>подпункт "а" пункта 12 приказа Минстроя России от 04.04.2014 № 162/пр</t>
  </si>
  <si>
    <t>подпункт "в" пункта 12 приказа Минстроя России от 04.04.2014 № 162/пр</t>
  </si>
  <si>
    <t>Показатели надежности и бесперебойности водоотведения</t>
  </si>
  <si>
    <t>подпункт "д" пункта 13 приказа Минстроя России от 04.04.2014 № 162/пр</t>
  </si>
  <si>
    <t>Раздел 7. Расчет эффективности производственной программы, осуществляемый путем сопоставления динамики изменения плановых значений показателей надежности, качества и энергетической эффективности объектов централизованных систем водоснабжения и водоотведения и расходов на реализацию производственной программы в течении срока её действия</t>
  </si>
  <si>
    <t>Величина показателя планируемого периода</t>
  </si>
  <si>
    <t>Д псвно</t>
  </si>
  <si>
    <t>факт по данным организации</t>
  </si>
  <si>
    <t>План на 2022 год</t>
  </si>
  <si>
    <t>Факт за 2022 год</t>
  </si>
  <si>
    <t>Итого финансовые потребности за счет тарифных источников</t>
  </si>
  <si>
    <t>Операционные расходы, в том числе:</t>
  </si>
  <si>
    <t>Зарплата ОПП, отчисления ОПП, сырье и основные материалы, ремонт, услуги</t>
  </si>
  <si>
    <t>1.1.1</t>
  </si>
  <si>
    <t xml:space="preserve">         - Ремонт за счет тарифных источников</t>
  </si>
  <si>
    <t>1.1.2</t>
  </si>
  <si>
    <t xml:space="preserve">         - Контроль качества очистки сточных вод</t>
  </si>
  <si>
    <t>Объем принятых сточных вод</t>
  </si>
  <si>
    <t>Показатели качества очистки сточных вод, надежности и бесперебойности услуги водоотведения</t>
  </si>
  <si>
    <t>________________</t>
  </si>
  <si>
    <t>1.3</t>
  </si>
  <si>
    <t>от 15.11.2023 № 40/36-кс-2024</t>
  </si>
  <si>
    <t>Производственная программа в сфере водоотведения закрытого акционерного общества "Заречье" на 2024-2028 годы</t>
  </si>
  <si>
    <t>Закрытое акционерное общество "Заречье"</t>
  </si>
  <si>
    <t>610018, Кировская область, г. Киров, д. Малая Субботиха, ул. Школьная, 31</t>
  </si>
  <si>
    <t>от 30.10.2024 № 38/36-кс-2025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</si>
</sst>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_-* #,##0.00_р_._-;\-* #,##0.00_р_._-;_-* &quot;-&quot;??_р_._-;_-@_-"/>
    <numFmt numFmtId="166" formatCode="&quot;$&quot;#,##0_);[Red]\(&quot;$&quot;#,##0\)"/>
    <numFmt numFmtId="167" formatCode="_-* #,##0.00[$€-1]_-;\-* #,##0.00[$€-1]_-;_-* &quot;-&quot;??[$€-1]_-"/>
    <numFmt numFmtId="168" formatCode="#,##0.0"/>
    <numFmt numFmtId="169" formatCode="#,##0.000"/>
    <numFmt numFmtId="170" formatCode="#,##0.0000"/>
  </numFmts>
  <fonts count="3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11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rgb="FF000080"/>
      <name val="Tahoma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0"/>
      <name val="Tahoma"/>
      <family val="2"/>
      <charset val="204"/>
    </font>
    <font>
      <sz val="9"/>
      <color theme="0"/>
      <name val="Times New Roman"/>
      <family val="1"/>
      <charset val="204"/>
    </font>
    <font>
      <sz val="1"/>
      <color theme="0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AD3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0"/>
      </patternFill>
    </fill>
    <fill>
      <patternFill patternType="solid">
        <fgColor rgb="FFE3FAFD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0" tint="-0.249977111117893"/>
      </right>
      <top/>
      <bottom/>
      <diagonal/>
    </border>
  </borders>
  <cellStyleXfs count="128">
    <xf numFmtId="0" fontId="0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10" applyFill="0">
      <alignment horizontal="center" vertical="center" wrapText="1"/>
    </xf>
    <xf numFmtId="0" fontId="5" fillId="0" borderId="10" applyFill="0">
      <alignment horizontal="center" vertical="center"/>
    </xf>
    <xf numFmtId="0" fontId="5" fillId="0" borderId="12" applyFill="0">
      <alignment horizontal="right" vertical="center" wrapText="1" indent="1"/>
    </xf>
    <xf numFmtId="0" fontId="5" fillId="0" borderId="13" applyFill="0">
      <alignment horizontal="right" vertical="center" wrapText="1" indent="1"/>
    </xf>
    <xf numFmtId="0" fontId="7" fillId="0" borderId="14" applyFill="0">
      <alignment horizontal="center" vertical="center" wrapText="1"/>
    </xf>
    <xf numFmtId="0" fontId="7" fillId="0" borderId="12" applyFill="0">
      <alignment horizontal="right" vertical="center" wrapText="1" indent="1"/>
    </xf>
    <xf numFmtId="0" fontId="7" fillId="0" borderId="13" applyFill="0">
      <alignment horizontal="right" vertical="center" wrapText="1" indent="1"/>
    </xf>
    <xf numFmtId="0" fontId="7" fillId="0" borderId="15" applyFill="0">
      <alignment horizontal="center" vertical="center"/>
    </xf>
    <xf numFmtId="0" fontId="7" fillId="0" borderId="0" applyFill="0" applyBorder="0"/>
    <xf numFmtId="0" fontId="7" fillId="0" borderId="12" applyFill="0">
      <alignment horizontal="center" vertical="center" wrapText="1"/>
    </xf>
    <xf numFmtId="0" fontId="7" fillId="0" borderId="17" applyFill="0">
      <alignment horizontal="center" vertical="center" wrapText="1"/>
    </xf>
    <xf numFmtId="0" fontId="7" fillId="0" borderId="18" applyFill="0">
      <alignment horizontal="center" vertical="center" wrapText="1"/>
    </xf>
    <xf numFmtId="0" fontId="7" fillId="0" borderId="19" applyFill="0">
      <alignment horizontal="center" vertical="center" wrapText="1"/>
    </xf>
    <xf numFmtId="0" fontId="7" fillId="0" borderId="13" applyFill="0">
      <alignment horizontal="center" vertical="center" wrapText="1"/>
    </xf>
    <xf numFmtId="0" fontId="7" fillId="0" borderId="20" applyFill="0">
      <alignment horizontal="center" vertical="center" wrapText="1"/>
    </xf>
    <xf numFmtId="0" fontId="7" fillId="0" borderId="21" applyFill="0">
      <alignment horizontal="center" vertical="center" wrapText="1"/>
    </xf>
    <xf numFmtId="0" fontId="7" fillId="0" borderId="15" applyFill="0">
      <alignment horizontal="center" vertical="center" wrapText="1"/>
    </xf>
    <xf numFmtId="0" fontId="7" fillId="0" borderId="22" applyFill="0">
      <alignment vertical="center"/>
    </xf>
    <xf numFmtId="49" fontId="7" fillId="0" borderId="12" applyFill="0">
      <alignment horizontal="center" vertical="center" wrapText="1"/>
    </xf>
    <xf numFmtId="0" fontId="7" fillId="0" borderId="13" applyFill="0">
      <alignment horizontal="left" vertical="center" wrapText="1"/>
    </xf>
    <xf numFmtId="0" fontId="7" fillId="0" borderId="12" applyFill="0">
      <alignment horizontal="center" vertical="center"/>
    </xf>
    <xf numFmtId="4" fontId="7" fillId="3" borderId="12">
      <alignment vertical="center" wrapText="1"/>
    </xf>
    <xf numFmtId="4" fontId="7" fillId="3" borderId="13">
      <alignment vertical="center" wrapText="1"/>
    </xf>
    <xf numFmtId="0" fontId="7" fillId="0" borderId="10" applyFill="0">
      <alignment horizontal="left" vertical="center" wrapText="1"/>
    </xf>
    <xf numFmtId="0" fontId="7" fillId="0" borderId="17" applyFill="0">
      <alignment horizontal="center" vertical="center"/>
    </xf>
    <xf numFmtId="0" fontId="7" fillId="0" borderId="18" applyFill="0">
      <alignment horizontal="center" vertical="center"/>
    </xf>
    <xf numFmtId="0" fontId="7" fillId="0" borderId="20" applyFill="0">
      <alignment horizontal="center" vertical="center"/>
    </xf>
    <xf numFmtId="0" fontId="7" fillId="0" borderId="21" applyFill="0">
      <alignment horizontal="center" vertical="center"/>
    </xf>
    <xf numFmtId="0" fontId="8" fillId="0" borderId="12" applyFill="0">
      <alignment horizontal="center"/>
    </xf>
    <xf numFmtId="0" fontId="7" fillId="0" borderId="13" applyFill="0">
      <alignment horizontal="left" vertical="center" wrapText="1" indent="1"/>
    </xf>
    <xf numFmtId="0" fontId="7" fillId="0" borderId="10" applyFill="0">
      <alignment horizontal="left" vertical="center" wrapText="1" indent="1"/>
    </xf>
    <xf numFmtId="0" fontId="5" fillId="0" borderId="10" applyFill="0">
      <alignment horizontal="left" vertical="center" indent="1"/>
    </xf>
    <xf numFmtId="0" fontId="7" fillId="0" borderId="10" applyFill="0">
      <alignment horizontal="center" vertical="center" wrapText="1"/>
    </xf>
    <xf numFmtId="0" fontId="7" fillId="0" borderId="19" applyFill="0">
      <alignment horizontal="center" vertical="center"/>
    </xf>
    <xf numFmtId="0" fontId="7" fillId="0" borderId="13" applyFill="0">
      <alignment horizontal="left" vertical="center"/>
    </xf>
    <xf numFmtId="0" fontId="7" fillId="0" borderId="10" applyFill="0">
      <alignment horizontal="left" vertical="center"/>
    </xf>
    <xf numFmtId="0" fontId="7" fillId="0" borderId="22" applyFill="0"/>
    <xf numFmtId="49" fontId="7" fillId="0" borderId="12" applyFill="0">
      <alignment horizontal="center" vertical="center"/>
    </xf>
    <xf numFmtId="165" fontId="7" fillId="0" borderId="15" applyFill="0">
      <alignment horizontal="center" vertical="center"/>
    </xf>
    <xf numFmtId="4" fontId="7" fillId="3" borderId="12">
      <alignment horizontal="right" vertical="center" wrapText="1"/>
    </xf>
    <xf numFmtId="165" fontId="7" fillId="0" borderId="12" applyFill="0">
      <alignment horizontal="center" vertical="center"/>
    </xf>
    <xf numFmtId="0" fontId="7" fillId="0" borderId="26" applyFill="0">
      <alignment horizontal="left" vertical="center"/>
    </xf>
    <xf numFmtId="0" fontId="7" fillId="0" borderId="13" applyFill="0">
      <alignment horizontal="left" wrapText="1" indent="1"/>
    </xf>
    <xf numFmtId="0" fontId="7" fillId="0" borderId="26" applyFill="0">
      <alignment horizontal="left" wrapText="1" indent="1"/>
    </xf>
    <xf numFmtId="0" fontId="7" fillId="0" borderId="12" applyFill="0">
      <alignment horizontal="left" vertical="center" wrapText="1"/>
    </xf>
    <xf numFmtId="4" fontId="7" fillId="0" borderId="12" applyFill="0">
      <alignment horizontal="right" vertical="center"/>
    </xf>
    <xf numFmtId="0" fontId="7" fillId="0" borderId="12" applyFill="0">
      <alignment horizontal="left" vertical="center" wrapText="1" indent="1"/>
    </xf>
    <xf numFmtId="0" fontId="7" fillId="0" borderId="26" applyFill="0">
      <alignment horizontal="left" vertical="center" wrapText="1"/>
    </xf>
    <xf numFmtId="0" fontId="7" fillId="0" borderId="26" applyFill="0">
      <alignment horizontal="left" vertical="center" wrapText="1" indent="1"/>
    </xf>
    <xf numFmtId="0" fontId="7" fillId="0" borderId="13" applyFill="0">
      <alignment vertical="center" wrapText="1"/>
    </xf>
    <xf numFmtId="0" fontId="13" fillId="0" borderId="0"/>
    <xf numFmtId="0" fontId="14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9" fontId="7" fillId="0" borderId="0" applyBorder="0">
      <alignment vertical="top"/>
    </xf>
    <xf numFmtId="0" fontId="16" fillId="0" borderId="0"/>
    <xf numFmtId="167" fontId="16" fillId="0" borderId="0"/>
    <xf numFmtId="0" fontId="30" fillId="0" borderId="0"/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0" fontId="25" fillId="0" borderId="27" applyNumberFormat="0" applyAlignment="0">
      <protection locked="0"/>
    </xf>
    <xf numFmtId="166" fontId="17" fillId="0" borderId="0" applyFont="0" applyFill="0" applyBorder="0" applyAlignment="0" applyProtection="0"/>
    <xf numFmtId="168" fontId="7" fillId="4" borderId="0">
      <protection locked="0"/>
    </xf>
    <xf numFmtId="0" fontId="22" fillId="0" borderId="0" applyFill="0" applyBorder="0" applyProtection="0">
      <alignment vertical="center"/>
    </xf>
    <xf numFmtId="169" fontId="7" fillId="4" borderId="0">
      <protection locked="0"/>
    </xf>
    <xf numFmtId="170" fontId="7" fillId="4" borderId="0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5" borderId="27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8" fillId="0" borderId="0"/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49" fontId="27" fillId="6" borderId="28" applyNumberFormat="0">
      <alignment horizontal="center" vertical="center"/>
    </xf>
    <xf numFmtId="0" fontId="21" fillId="7" borderId="27" applyNumberFormat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5" fillId="0" borderId="29" applyBorder="0">
      <alignment horizontal="center" vertical="center" wrapText="1"/>
    </xf>
    <xf numFmtId="4" fontId="7" fillId="4" borderId="4" applyBorder="0">
      <alignment horizontal="right"/>
    </xf>
    <xf numFmtId="49" fontId="7" fillId="0" borderId="0" applyBorder="0">
      <alignment vertical="top"/>
    </xf>
    <xf numFmtId="0" fontId="28" fillId="8" borderId="0" applyNumberFormat="0" applyBorder="0" applyAlignment="0">
      <alignment horizontal="left" vertical="center"/>
    </xf>
    <xf numFmtId="0" fontId="2" fillId="0" borderId="0"/>
    <xf numFmtId="49" fontId="7" fillId="8" borderId="0" applyBorder="0">
      <alignment vertical="top"/>
    </xf>
    <xf numFmtId="49" fontId="7" fillId="8" borderId="0" applyBorder="0">
      <alignment vertical="top"/>
    </xf>
    <xf numFmtId="4" fontId="7" fillId="9" borderId="0" applyBorder="0">
      <alignment horizontal="right"/>
    </xf>
    <xf numFmtId="0" fontId="12" fillId="0" borderId="0"/>
    <xf numFmtId="0" fontId="15" fillId="0" borderId="0"/>
    <xf numFmtId="49" fontId="7" fillId="0" borderId="0" applyBorder="0">
      <alignment vertical="top"/>
    </xf>
    <xf numFmtId="49" fontId="32" fillId="0" borderId="0" applyNumberFormat="0" applyFill="0" applyBorder="0" applyAlignment="0" applyProtection="0">
      <alignment vertical="top"/>
    </xf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2" fillId="0" borderId="0"/>
    <xf numFmtId="0" fontId="15" fillId="0" borderId="0"/>
    <xf numFmtId="0" fontId="2" fillId="0" borderId="0" applyFill="0" applyBorder="0"/>
    <xf numFmtId="0" fontId="15" fillId="0" borderId="0"/>
    <xf numFmtId="0" fontId="15" fillId="0" borderId="0"/>
    <xf numFmtId="0" fontId="15" fillId="0" borderId="0"/>
    <xf numFmtId="0" fontId="7" fillId="10" borderId="0" applyBorder="0">
      <alignment horizontal="center" vertical="center"/>
      <protection locked="0"/>
    </xf>
    <xf numFmtId="0" fontId="7" fillId="0" borderId="26" applyFill="0">
      <alignment horizontal="center" vertical="center" wrapText="1"/>
    </xf>
    <xf numFmtId="0" fontId="36" fillId="0" borderId="0" applyFill="0" applyBorder="0"/>
    <xf numFmtId="169" fontId="7" fillId="0" borderId="12" applyFill="0">
      <alignment horizontal="center" vertical="center" wrapText="1"/>
    </xf>
    <xf numFmtId="49" fontId="36" fillId="0" borderId="0" applyFill="0" applyBorder="0"/>
    <xf numFmtId="4" fontId="7" fillId="11" borderId="12">
      <alignment vertical="center" wrapText="1"/>
      <protection locked="0"/>
    </xf>
    <xf numFmtId="0" fontId="36" fillId="0" borderId="30" applyFill="0"/>
    <xf numFmtId="0" fontId="38" fillId="0" borderId="30" applyFill="0">
      <alignment wrapText="1"/>
    </xf>
    <xf numFmtId="4" fontId="7" fillId="10" borderId="12">
      <alignment vertical="center" wrapText="1"/>
      <protection locked="0"/>
    </xf>
  </cellStyleXfs>
  <cellXfs count="122">
    <xf numFmtId="0" fontId="0" fillId="0" borderId="0" xfId="0"/>
    <xf numFmtId="0" fontId="4" fillId="2" borderId="0" xfId="0" applyFont="1" applyFill="1" applyAlignment="1">
      <alignment vertical="top"/>
    </xf>
    <xf numFmtId="0" fontId="4" fillId="2" borderId="0" xfId="14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0" fillId="2" borderId="0" xfId="0" applyFill="1"/>
    <xf numFmtId="0" fontId="9" fillId="2" borderId="0" xfId="0" applyFont="1" applyFill="1" applyAlignment="1">
      <alignment horizontal="left" vertical="center" indent="15"/>
    </xf>
    <xf numFmtId="0" fontId="4" fillId="2" borderId="0" xfId="119" applyFont="1" applyFill="1">
      <alignment horizontal="center" vertical="center"/>
      <protection locked="0"/>
    </xf>
    <xf numFmtId="0" fontId="4" fillId="2" borderId="6" xfId="0" applyFont="1" applyFill="1" applyBorder="1" applyAlignment="1">
      <alignment vertical="top"/>
    </xf>
    <xf numFmtId="0" fontId="35" fillId="2" borderId="4" xfId="15" applyFont="1" applyFill="1" applyBorder="1">
      <alignment horizontal="center" vertical="center" wrapText="1"/>
    </xf>
    <xf numFmtId="0" fontId="35" fillId="2" borderId="4" xfId="19" applyFont="1" applyFill="1" applyBorder="1">
      <alignment horizontal="center" vertical="center" wrapText="1"/>
    </xf>
    <xf numFmtId="49" fontId="35" fillId="2" borderId="4" xfId="24" applyFont="1" applyFill="1" applyBorder="1">
      <alignment horizontal="center" vertical="center" wrapText="1"/>
    </xf>
    <xf numFmtId="0" fontId="35" fillId="2" borderId="4" xfId="25" applyFont="1" applyFill="1" applyBorder="1">
      <alignment horizontal="left" vertical="center" wrapText="1"/>
    </xf>
    <xf numFmtId="0" fontId="35" fillId="2" borderId="4" xfId="26" applyFont="1" applyFill="1" applyBorder="1">
      <alignment horizontal="center" vertical="center"/>
    </xf>
    <xf numFmtId="4" fontId="35" fillId="2" borderId="4" xfId="27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top" wrapText="1"/>
    </xf>
    <xf numFmtId="4" fontId="35" fillId="2" borderId="4" xfId="28" applyFont="1" applyFill="1" applyBorder="1" applyAlignment="1">
      <alignment horizontal="center" vertical="center" wrapText="1"/>
    </xf>
    <xf numFmtId="0" fontId="37" fillId="2" borderId="6" xfId="121" applyFont="1" applyFill="1" applyBorder="1"/>
    <xf numFmtId="0" fontId="37" fillId="2" borderId="0" xfId="121" applyFont="1" applyFill="1" applyBorder="1"/>
    <xf numFmtId="169" fontId="35" fillId="2" borderId="4" xfId="122" applyFont="1" applyFill="1" applyBorder="1">
      <alignment horizontal="center" vertical="center" wrapText="1"/>
    </xf>
    <xf numFmtId="49" fontId="37" fillId="2" borderId="6" xfId="123" applyFont="1" applyFill="1" applyBorder="1"/>
    <xf numFmtId="49" fontId="37" fillId="2" borderId="0" xfId="123" applyFont="1" applyFill="1" applyBorder="1"/>
    <xf numFmtId="0" fontId="35" fillId="2" borderId="4" xfId="35" applyFont="1" applyFill="1" applyBorder="1">
      <alignment horizontal="left" vertical="center" wrapText="1" indent="1"/>
    </xf>
    <xf numFmtId="49" fontId="35" fillId="2" borderId="0" xfId="24" applyFont="1" applyFill="1" applyBorder="1">
      <alignment horizontal="center" vertical="center" wrapText="1"/>
    </xf>
    <xf numFmtId="0" fontId="35" fillId="2" borderId="0" xfId="35" applyFont="1" applyFill="1" applyBorder="1">
      <alignment horizontal="left" vertical="center" wrapText="1" indent="1"/>
    </xf>
    <xf numFmtId="169" fontId="35" fillId="2" borderId="0" xfId="122" applyFont="1" applyFill="1" applyBorder="1">
      <alignment horizontal="center" vertical="center" wrapText="1"/>
    </xf>
    <xf numFmtId="4" fontId="35" fillId="2" borderId="0" xfId="27" applyFont="1" applyFill="1" applyBorder="1" applyAlignment="1">
      <alignment horizontal="center" vertical="center" wrapText="1"/>
    </xf>
    <xf numFmtId="2" fontId="35" fillId="2" borderId="4" xfId="15" applyNumberFormat="1" applyFont="1" applyFill="1" applyBorder="1">
      <alignment horizontal="center" vertical="center" wrapText="1"/>
    </xf>
    <xf numFmtId="0" fontId="35" fillId="2" borderId="4" xfId="20" applyFont="1" applyFill="1" applyBorder="1" applyAlignment="1">
      <alignment horizontal="left" vertical="center" wrapText="1"/>
    </xf>
    <xf numFmtId="0" fontId="35" fillId="2" borderId="4" xfId="0" applyFont="1" applyFill="1" applyBorder="1" applyAlignment="1">
      <alignment horizontal="center" vertical="top"/>
    </xf>
    <xf numFmtId="4" fontId="35" fillId="2" borderId="4" xfId="124" applyFont="1" applyFill="1" applyBorder="1" applyAlignment="1">
      <alignment horizontal="center" vertical="center" wrapText="1"/>
      <protection locked="0"/>
    </xf>
    <xf numFmtId="0" fontId="35" fillId="2" borderId="4" xfId="0" applyFont="1" applyFill="1" applyBorder="1" applyAlignment="1">
      <alignment horizontal="left" vertical="top"/>
    </xf>
    <xf numFmtId="2" fontId="35" fillId="2" borderId="4" xfId="0" applyNumberFormat="1" applyFont="1" applyFill="1" applyBorder="1" applyAlignment="1">
      <alignment horizontal="center" vertical="center" wrapText="1"/>
    </xf>
    <xf numFmtId="0" fontId="35" fillId="2" borderId="4" xfId="39" applyFont="1" applyFill="1" applyBorder="1">
      <alignment horizontal="center" vertical="center"/>
    </xf>
    <xf numFmtId="49" fontId="35" fillId="2" borderId="4" xfId="43" applyFont="1" applyFill="1" applyBorder="1">
      <alignment horizontal="center" vertical="center"/>
    </xf>
    <xf numFmtId="165" fontId="35" fillId="2" borderId="4" xfId="46" applyFont="1" applyFill="1" applyBorder="1">
      <alignment horizontal="center" vertical="center"/>
    </xf>
    <xf numFmtId="4" fontId="35" fillId="2" borderId="4" xfId="45" applyFont="1" applyFill="1" applyBorder="1" applyAlignment="1">
      <alignment horizontal="center" vertical="center" wrapText="1"/>
    </xf>
    <xf numFmtId="0" fontId="35" fillId="2" borderId="6" xfId="35" applyFont="1" applyFill="1" applyBorder="1">
      <alignment horizontal="left" vertical="center" wrapText="1" indent="1"/>
    </xf>
    <xf numFmtId="165" fontId="35" fillId="2" borderId="4" xfId="46" applyFont="1" applyFill="1" applyBorder="1" applyAlignment="1">
      <alignment horizontal="center" vertical="center" wrapText="1"/>
    </xf>
    <xf numFmtId="0" fontId="35" fillId="2" borderId="0" xfId="26" applyFont="1" applyFill="1" applyBorder="1">
      <alignment horizontal="center" vertical="center"/>
    </xf>
    <xf numFmtId="165" fontId="35" fillId="2" borderId="0" xfId="46" applyFont="1" applyFill="1" applyBorder="1" applyAlignment="1">
      <alignment horizontal="center" vertical="center" wrapText="1"/>
    </xf>
    <xf numFmtId="4" fontId="35" fillId="2" borderId="0" xfId="45" applyFont="1" applyFill="1" applyBorder="1" applyAlignment="1">
      <alignment horizontal="center" vertical="center" wrapText="1"/>
    </xf>
    <xf numFmtId="0" fontId="37" fillId="2" borderId="6" xfId="125" applyFont="1" applyFill="1" applyBorder="1"/>
    <xf numFmtId="0" fontId="37" fillId="2" borderId="0" xfId="125" applyFont="1" applyFill="1" applyBorder="1"/>
    <xf numFmtId="0" fontId="37" fillId="2" borderId="6" xfId="126" applyFont="1" applyFill="1" applyBorder="1">
      <alignment wrapText="1"/>
    </xf>
    <xf numFmtId="0" fontId="37" fillId="2" borderId="0" xfId="126" applyFont="1" applyFill="1" applyBorder="1">
      <alignment wrapText="1"/>
    </xf>
    <xf numFmtId="0" fontId="35" fillId="2" borderId="4" xfId="50" applyFont="1" applyFill="1" applyBorder="1">
      <alignment horizontal="left" vertical="center" wrapText="1"/>
    </xf>
    <xf numFmtId="4" fontId="35" fillId="2" borderId="4" xfId="127" applyFont="1" applyFill="1" applyBorder="1" applyAlignment="1">
      <alignment horizontal="center" vertical="center" wrapText="1"/>
      <protection locked="0"/>
    </xf>
    <xf numFmtId="49" fontId="35" fillId="2" borderId="4" xfId="6" applyNumberFormat="1" applyFont="1" applyFill="1" applyBorder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4" fillId="2" borderId="0" xfId="6" applyFont="1" applyFill="1" applyBorder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35" fillId="2" borderId="4" xfId="0" applyNumberFormat="1" applyFont="1" applyFill="1" applyBorder="1" applyAlignment="1">
      <alignment horizontal="center" vertical="center"/>
    </xf>
    <xf numFmtId="2" fontId="35" fillId="2" borderId="4" xfId="0" applyNumberFormat="1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1" fontId="35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35" fillId="2" borderId="4" xfId="0" applyFont="1" applyFill="1" applyBorder="1" applyAlignment="1">
      <alignment vertical="top"/>
    </xf>
    <xf numFmtId="0" fontId="35" fillId="2" borderId="4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49" fontId="35" fillId="2" borderId="4" xfId="6" applyNumberFormat="1" applyFont="1" applyFill="1" applyBorder="1" applyAlignment="1">
      <alignment horizontal="center" vertical="center" wrapText="1"/>
    </xf>
    <xf numFmtId="0" fontId="35" fillId="2" borderId="4" xfId="15" applyFont="1" applyFill="1" applyBorder="1" applyAlignment="1">
      <alignment horizontal="center" vertical="center" wrapText="1"/>
    </xf>
    <xf numFmtId="0" fontId="35" fillId="2" borderId="6" xfId="6" applyFont="1" applyFill="1" applyBorder="1" applyAlignment="1">
      <alignment horizontal="center" vertical="center" wrapText="1"/>
    </xf>
    <xf numFmtId="0" fontId="35" fillId="2" borderId="4" xfId="6" applyFont="1" applyFill="1" applyBorder="1" applyAlignment="1">
      <alignment horizontal="center" vertical="center" wrapText="1"/>
    </xf>
    <xf numFmtId="165" fontId="35" fillId="2" borderId="4" xfId="46" applyFont="1" applyFill="1" applyBorder="1" applyAlignment="1">
      <alignment horizontal="center" vertical="center"/>
    </xf>
    <xf numFmtId="4" fontId="35" fillId="2" borderId="8" xfId="0" applyNumberFormat="1" applyFont="1" applyFill="1" applyBorder="1" applyAlignment="1">
      <alignment horizontal="center" vertical="top" wrapText="1"/>
    </xf>
    <xf numFmtId="0" fontId="35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49" fontId="35" fillId="2" borderId="6" xfId="6" applyNumberFormat="1" applyFont="1" applyFill="1" applyBorder="1" applyAlignment="1">
      <alignment horizontal="center" vertical="center" wrapText="1"/>
    </xf>
    <xf numFmtId="49" fontId="35" fillId="2" borderId="7" xfId="6" applyNumberFormat="1" applyFont="1" applyFill="1" applyBorder="1" applyAlignment="1">
      <alignment horizontal="center" vertical="center" wrapText="1"/>
    </xf>
    <xf numFmtId="49" fontId="35" fillId="2" borderId="23" xfId="6" applyNumberFormat="1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top" wrapText="1"/>
    </xf>
    <xf numFmtId="0" fontId="35" fillId="2" borderId="4" xfId="0" applyFont="1" applyFill="1" applyBorder="1" applyAlignment="1">
      <alignment horizontal="left" vertical="top" wrapText="1"/>
    </xf>
    <xf numFmtId="0" fontId="35" fillId="2" borderId="4" xfId="0" applyFont="1" applyFill="1" applyBorder="1" applyAlignment="1">
      <alignment horizontal="center" vertical="top"/>
    </xf>
    <xf numFmtId="0" fontId="4" fillId="2" borderId="0" xfId="6" applyFont="1" applyFill="1" applyBorder="1">
      <alignment horizontal="center" vertical="center" wrapText="1"/>
    </xf>
    <xf numFmtId="0" fontId="34" fillId="2" borderId="4" xfId="6" applyFont="1" applyFill="1" applyBorder="1">
      <alignment horizontal="center" vertical="center" wrapText="1"/>
    </xf>
    <xf numFmtId="49" fontId="35" fillId="2" borderId="4" xfId="0" applyNumberFormat="1" applyFont="1" applyFill="1" applyBorder="1" applyAlignment="1">
      <alignment horizontal="center" vertical="center" wrapText="1"/>
    </xf>
    <xf numFmtId="0" fontId="35" fillId="2" borderId="4" xfId="15" applyFont="1" applyFill="1" applyBorder="1">
      <alignment horizontal="center" vertical="center" wrapText="1"/>
    </xf>
    <xf numFmtId="0" fontId="35" fillId="2" borderId="4" xfId="40" applyFont="1" applyFill="1" applyBorder="1">
      <alignment horizontal="left" vertical="center"/>
    </xf>
    <xf numFmtId="0" fontId="35" fillId="2" borderId="4" xfId="41" applyFont="1" applyFill="1" applyBorder="1">
      <alignment horizontal="left" vertical="center"/>
    </xf>
    <xf numFmtId="0" fontId="35" fillId="2" borderId="4" xfId="47" applyFont="1" applyFill="1" applyBorder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35" fillId="2" borderId="4" xfId="26" applyFont="1" applyFill="1" applyBorder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4" fillId="2" borderId="4" xfId="7" applyFont="1" applyFill="1" applyBorder="1" applyAlignment="1">
      <alignment horizontal="center" vertical="center" wrapText="1"/>
    </xf>
    <xf numFmtId="0" fontId="35" fillId="2" borderId="4" xfId="16" applyFont="1" applyFill="1" applyBorder="1">
      <alignment horizontal="center" vertical="center" wrapText="1"/>
    </xf>
    <xf numFmtId="0" fontId="35" fillId="2" borderId="4" xfId="19" applyFont="1" applyFill="1" applyBorder="1">
      <alignment horizontal="center" vertical="center" wrapText="1"/>
    </xf>
    <xf numFmtId="0" fontId="35" fillId="2" borderId="4" xfId="38" applyFont="1" applyFill="1" applyBorder="1">
      <alignment horizontal="center" vertical="center" wrapText="1"/>
    </xf>
    <xf numFmtId="0" fontId="35" fillId="2" borderId="4" xfId="120" applyFont="1" applyFill="1" applyBorder="1">
      <alignment horizontal="center" vertical="center" wrapText="1"/>
    </xf>
    <xf numFmtId="0" fontId="35" fillId="2" borderId="0" xfId="26" applyFont="1" applyFill="1" applyBorder="1">
      <alignment horizontal="center" vertical="center"/>
    </xf>
    <xf numFmtId="0" fontId="35" fillId="2" borderId="4" xfId="30" applyFont="1" applyFill="1" applyBorder="1">
      <alignment horizontal="center" vertical="center"/>
    </xf>
    <xf numFmtId="0" fontId="35" fillId="2" borderId="4" xfId="32" applyFont="1" applyFill="1" applyBorder="1">
      <alignment horizontal="center" vertical="center"/>
    </xf>
    <xf numFmtId="49" fontId="35" fillId="2" borderId="11" xfId="24" applyFont="1" applyFill="1" applyBorder="1">
      <alignment horizontal="center" vertical="center" wrapText="1"/>
    </xf>
    <xf numFmtId="0" fontId="34" fillId="2" borderId="4" xfId="7" applyFont="1" applyFill="1" applyBorder="1">
      <alignment horizontal="center" vertical="center"/>
    </xf>
    <xf numFmtId="49" fontId="35" fillId="2" borderId="4" xfId="24" applyFont="1" applyFill="1" applyBorder="1">
      <alignment horizontal="center" vertical="center" wrapText="1"/>
    </xf>
    <xf numFmtId="0" fontId="35" fillId="2" borderId="4" xfId="20" applyFont="1" applyFill="1" applyBorder="1">
      <alignment horizontal="center" vertical="center" wrapText="1"/>
    </xf>
    <xf numFmtId="0" fontId="34" fillId="2" borderId="4" xfId="37" applyFont="1" applyFill="1" applyBorder="1" applyAlignment="1">
      <alignment horizontal="center" vertical="center"/>
    </xf>
    <xf numFmtId="0" fontId="34" fillId="2" borderId="4" xfId="8" applyFont="1" applyFill="1" applyBorder="1">
      <alignment horizontal="right" vertical="center" wrapText="1" indent="1"/>
    </xf>
    <xf numFmtId="0" fontId="34" fillId="2" borderId="4" xfId="9" applyFont="1" applyFill="1" applyBorder="1">
      <alignment horizontal="right" vertical="center" wrapText="1" indent="1"/>
    </xf>
    <xf numFmtId="0" fontId="35" fillId="2" borderId="4" xfId="10" applyFont="1" applyFill="1" applyBorder="1">
      <alignment horizontal="center" vertical="center" wrapText="1"/>
    </xf>
    <xf numFmtId="0" fontId="35" fillId="2" borderId="4" xfId="11" applyFont="1" applyFill="1" applyBorder="1">
      <alignment horizontal="right" vertical="center" wrapText="1" indent="1"/>
    </xf>
    <xf numFmtId="0" fontId="35" fillId="2" borderId="4" xfId="12" applyFont="1" applyFill="1" applyBorder="1">
      <alignment horizontal="right" vertical="center" wrapText="1" indent="1"/>
    </xf>
    <xf numFmtId="0" fontId="35" fillId="2" borderId="4" xfId="13" applyFont="1" applyFill="1" applyBorder="1">
      <alignment horizontal="center" vertical="center"/>
    </xf>
    <xf numFmtId="0" fontId="35" fillId="2" borderId="4" xfId="18" applyFont="1" applyFill="1" applyBorder="1">
      <alignment horizontal="center" vertical="center" wrapText="1"/>
    </xf>
    <xf numFmtId="0" fontId="35" fillId="2" borderId="4" xfId="22" applyFont="1" applyFill="1" applyBorder="1">
      <alignment horizontal="center" vertical="center" wrapText="1"/>
    </xf>
    <xf numFmtId="0" fontId="10" fillId="2" borderId="0" xfId="6" applyFont="1" applyFill="1" applyBorder="1">
      <alignment horizontal="center" vertical="center" wrapText="1"/>
    </xf>
    <xf numFmtId="0" fontId="35" fillId="2" borderId="6" xfId="10" applyFont="1" applyFill="1" applyBorder="1">
      <alignment horizontal="center" vertical="center" wrapText="1"/>
    </xf>
    <xf numFmtId="0" fontId="35" fillId="2" borderId="7" xfId="10" applyFont="1" applyFill="1" applyBorder="1">
      <alignment horizontal="center" vertical="center" wrapText="1"/>
    </xf>
    <xf numFmtId="0" fontId="35" fillId="2" borderId="23" xfId="10" applyFont="1" applyFill="1" applyBorder="1">
      <alignment horizontal="center" vertical="center" wrapText="1"/>
    </xf>
  </cellXfs>
  <cellStyles count="128">
    <cellStyle name=" 1" xfId="60"/>
    <cellStyle name=" 1 2" xfId="61"/>
    <cellStyle name=" 1_Stage1" xfId="62"/>
    <cellStyle name="_Model_RAB Мой_PR.PROG.WARM.NOTCOMBI.2012.2.16_v1.4(04.04.11) " xfId="63"/>
    <cellStyle name="_Model_RAB Мой_Книга2_PR.PROG.WARM.NOTCOMBI.2012.2.16_v1.4(04.04.11) " xfId="64"/>
    <cellStyle name="_Model_RAB_MRSK_svod_PR.PROG.WARM.NOTCOMBI.2012.2.16_v1.4(04.04.11) " xfId="65"/>
    <cellStyle name="_Model_RAB_MRSK_svod_Книга2_PR.PROG.WARM.NOTCOMBI.2012.2.16_v1.4(04.04.11) " xfId="66"/>
    <cellStyle name="_МОДЕЛЬ_1 (2)_PR.PROG.WARM.NOTCOMBI.2012.2.16_v1.4(04.04.11) " xfId="67"/>
    <cellStyle name="_МОДЕЛЬ_1 (2)_Книга2_PR.PROG.WARM.NOTCOMBI.2012.2.16_v1.4(04.04.11) " xfId="68"/>
    <cellStyle name="_пр 5 тариф RAB_PR.PROG.WARM.NOTCOMBI.2012.2.16_v1.4(04.04.11) " xfId="69"/>
    <cellStyle name="_пр 5 тариф RAB_Книга2_PR.PROG.WARM.NOTCOMBI.2012.2.16_v1.4(04.04.11) " xfId="70"/>
    <cellStyle name="_Расчет RAB_22072008_PR.PROG.WARM.NOTCOMBI.2012.2.16_v1.4(04.04.11) " xfId="71"/>
    <cellStyle name="_Расчет RAB_22072008_Книга2_PR.PROG.WARM.NOTCOMBI.2012.2.16_v1.4(04.04.11) " xfId="72"/>
    <cellStyle name="_Расчет RAB_Лен и МОЭСК_с 2010 года_14.04.2009_со сглаж_version 3.0_без ФСК_PR.PROG.WARM.NOTCOMBI.2012.2.16_v1.4(04.04.11) " xfId="73"/>
    <cellStyle name="_Расчет RAB_Лен и МОЭСК_с 2010 года_14.04.2009_со сглаж_version 3.0_без ФСК_Книга2_PR.PROG.WARM.NOTCOMBI.2012.2.16_v1.4(04.04.11) " xfId="74"/>
    <cellStyle name="Cells 2" xfId="75"/>
    <cellStyle name="Currency [0]" xfId="76"/>
    <cellStyle name="currency1" xfId="77"/>
    <cellStyle name="Currency2" xfId="78"/>
    <cellStyle name="currency3" xfId="79"/>
    <cellStyle name="currency4" xfId="80"/>
    <cellStyle name="Followed Hyperlink" xfId="81"/>
    <cellStyle name="Header 3" xfId="82"/>
    <cellStyle name="Hyperlink" xfId="83"/>
    <cellStyle name="normal" xfId="84"/>
    <cellStyle name="Normal1" xfId="85"/>
    <cellStyle name="Normal2" xfId="86"/>
    <cellStyle name="Percent1" xfId="87"/>
    <cellStyle name="s1082" xfId="28"/>
    <cellStyle name="s1582" xfId="127"/>
    <cellStyle name="s1586" xfId="27"/>
    <cellStyle name="s173" xfId="19"/>
    <cellStyle name="s1778" xfId="37"/>
    <cellStyle name="s1800" xfId="124"/>
    <cellStyle name="s181" xfId="45"/>
    <cellStyle name="s1932" xfId="32"/>
    <cellStyle name="s1946" xfId="48"/>
    <cellStyle name="s1974" xfId="41"/>
    <cellStyle name="s1984" xfId="51"/>
    <cellStyle name="s2098" xfId="30"/>
    <cellStyle name="s231" xfId="15"/>
    <cellStyle name="s2585" xfId="33"/>
    <cellStyle name="s2693" xfId="7"/>
    <cellStyle name="s2694" xfId="8"/>
    <cellStyle name="s2695" xfId="9"/>
    <cellStyle name="s27" xfId="24"/>
    <cellStyle name="s2700" xfId="23"/>
    <cellStyle name="s2701" xfId="31"/>
    <cellStyle name="s2704" xfId="123"/>
    <cellStyle name="s2705" xfId="34"/>
    <cellStyle name="s2706" xfId="122"/>
    <cellStyle name="s2709" xfId="44"/>
    <cellStyle name="s2710" xfId="46"/>
    <cellStyle name="s2715" xfId="125"/>
    <cellStyle name="s2716" xfId="47"/>
    <cellStyle name="s2717" xfId="49"/>
    <cellStyle name="s2718" xfId="126"/>
    <cellStyle name="s37" xfId="26"/>
    <cellStyle name="s38" xfId="43"/>
    <cellStyle name="s43" xfId="14"/>
    <cellStyle name="s436" xfId="11"/>
    <cellStyle name="s437" xfId="12"/>
    <cellStyle name="s503" xfId="18"/>
    <cellStyle name="s57" xfId="13"/>
    <cellStyle name="s58" xfId="119"/>
    <cellStyle name="s609" xfId="121"/>
    <cellStyle name="s69" xfId="35"/>
    <cellStyle name="s704" xfId="50"/>
    <cellStyle name="s724" xfId="39"/>
    <cellStyle name="s733" xfId="38"/>
    <cellStyle name="s736" xfId="21"/>
    <cellStyle name="s737" xfId="16"/>
    <cellStyle name="s741" xfId="55"/>
    <cellStyle name="s747" xfId="22"/>
    <cellStyle name="s749" xfId="20"/>
    <cellStyle name="s760" xfId="25"/>
    <cellStyle name="s761" xfId="53"/>
    <cellStyle name="s77" xfId="54"/>
    <cellStyle name="s799" xfId="120"/>
    <cellStyle name="s805" xfId="6"/>
    <cellStyle name="s806" xfId="17"/>
    <cellStyle name="s864" xfId="42"/>
    <cellStyle name="s880" xfId="40"/>
    <cellStyle name="s89" xfId="52"/>
    <cellStyle name="s90" xfId="36"/>
    <cellStyle name="s970" xfId="10"/>
    <cellStyle name="s995" xfId="29"/>
    <cellStyle name="Title 4" xfId="88"/>
    <cellStyle name="Ввод  2" xfId="89"/>
    <cellStyle name="Гиперссылка 2" xfId="106"/>
    <cellStyle name="Гиперссылка 2 2" xfId="91"/>
    <cellStyle name="Гиперссылка 3" xfId="92"/>
    <cellStyle name="Гиперссылка 4" xfId="93"/>
    <cellStyle name="Гиперссылка 5" xfId="90"/>
    <cellStyle name="Заголовок" xfId="94"/>
    <cellStyle name="ЗаголовокСтолбца" xfId="95"/>
    <cellStyle name="Значение" xfId="96"/>
    <cellStyle name="Обычный" xfId="0" builtinId="0"/>
    <cellStyle name="Обычный 10" xfId="97"/>
    <cellStyle name="Обычный 10 2" xfId="105"/>
    <cellStyle name="Обычный 10 3" xfId="111"/>
    <cellStyle name="Обычный 11 4 3 3 2 3 3" xfId="112"/>
    <cellStyle name="Обычный 11 4 3 3 2 3 3 2" xfId="117"/>
    <cellStyle name="Обычный 12" xfId="4"/>
    <cellStyle name="Обычный 12 3 2 2 3" xfId="108"/>
    <cellStyle name="Обычный 12 3 2 2 3 2" xfId="116"/>
    <cellStyle name="Обычный 17 3" xfId="109"/>
    <cellStyle name="Обычный 2" xfId="1"/>
    <cellStyle name="Обычный 2 15" xfId="113"/>
    <cellStyle name="Обычный 2 2" xfId="103"/>
    <cellStyle name="Обычный 2 3" xfId="98"/>
    <cellStyle name="Обычный 2 8 2" xfId="110"/>
    <cellStyle name="Обычный 23 2 2 2" xfId="114"/>
    <cellStyle name="Обычный 3" xfId="5"/>
    <cellStyle name="Обычный 3 2" xfId="99"/>
    <cellStyle name="Обычный 3 3" xfId="100"/>
    <cellStyle name="Обычный 3 3 2" xfId="101"/>
    <cellStyle name="Обычный 3 4" xfId="104"/>
    <cellStyle name="Обычный 3 4 10 2 2 2 3" xfId="107"/>
    <cellStyle name="Обычный 4" xfId="115"/>
    <cellStyle name="Обычный 4 2" xfId="118"/>
    <cellStyle name="Обычный 5" xfId="59"/>
    <cellStyle name="Пояснение 2" xfId="56"/>
    <cellStyle name="Пояснение 3" xfId="57"/>
    <cellStyle name="Процентный 2" xfId="2"/>
    <cellStyle name="Процентный 5" xfId="3"/>
    <cellStyle name="Финансовый 2" xfId="58"/>
    <cellStyle name="Формула" xfId="102"/>
  </cellStyles>
  <dxfs count="0"/>
  <tableStyles count="0" defaultTableStyle="TableStyleMedium2" defaultPivotStyle="PivotStyleLight16"/>
  <colors>
    <mruColors>
      <color rgb="FF5BC8FF"/>
      <color rgb="FFD1F0FF"/>
      <color rgb="FFA7E2FF"/>
      <color rgb="FF95F9F7"/>
      <color rgb="FFB6D7A1"/>
      <color rgb="FFFFCCFF"/>
      <color rgb="FFD4A97E"/>
      <color rgb="FFE3DE00"/>
      <color rgb="FFD5A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st\Downloads\FAS.JKH.OPEN.INFO.BALANCE.VO_&#1054;&#1054;&#1054;%20&#1042;&#1086;&#1076;&#1086;&#1086;&#1090;&#1074;&#1077;&#1076;&#1077;&#1085;&#1080;&#1077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0;&#1053;&#1053;&#1040;%20&#1057;&#1045;&#1056;&#1043;&#1045;&#1045;&#1042;&#1053;&#1040;\&#1058;&#1040;&#1056;&#1048;&#1060;&#1067;\2025%20&#1075;&#1086;&#1076;\&#1052;&#1040;&#1058;&#1045;&#1056;&#1048;&#1040;&#1051;&#1067;\&#1050;&#1086;&#1087;&#1080;&#1103;%20&#1056;&#1072;&#1089;&#1095;&#1077;&#1090;%20&#1082;&#1086;&#1088;&#1088;%202025%20&#1042;&#1054;&#1044;&#1040;!!!!!!!!!!!!!!!!!!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&#1042;&#1057;%20CALC.TARIFF.WATER.EIAS%20(2)%20(1)%20(1)%20(1)%20(1)%20(1)%20(1)_expor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CALC.TARIFF.WATER.EIAS%20&#1059;&#1085;&#1080;&#1074;&#1077;&#1088;&#1089;&#1072;&#1083;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82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3;&#1072;&#1074;&#1088;&#1080;&#1083;&#1080;&#1095;&#1077;&#1074;&#1072;%20&#1051;.&#1053;\!!!%20%20%20%20&#1058;&#1050;-2024%20&#1084;&#1086;&#1080;+%20&#1073;&#1099;&#1074;&#1096;.&#1040;&#1083;&#1105;&#1085;&#1099;\&#1085;&#1072;%2031.10.2023%20&#1040;&#1054;%20&#1056;&#1046;&#1044;-&#1047;&#1044;&#1054;&#1056;&#1054;&#1042;&#1068;&#1045;%20&#1089;&#1072;&#1085;&#1072;&#1090;.&#1057;&#1086;&#1089;&#1085;&#1086;&#1074;&#1099;&#1081;%20&#1041;&#1086;&#1088;\&#1056;&#1072;&#1089;&#1095;&#1077;&#1090;%20&#1042;&#1054;%20&#1085;&#1072;%202024-2028+&#1050;&#1048;&#10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3.5.1"/>
      <sheetName val="Форма 3.5.1"/>
      <sheetName val="Форма 1.0.1 | Форма 3.5.2"/>
      <sheetName val="Форма 3.5.2"/>
      <sheetName val="Форма 1.0.1 | Форма 3.6"/>
      <sheetName val="Форма 3.6"/>
      <sheetName val="Форма 1.0.1 | Форма 3.7"/>
      <sheetName val="Форма 3.7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/>
      <sheetData sheetId="5">
        <row r="32">
          <cell r="F32" t="str">
            <v>да</v>
          </cell>
        </row>
        <row r="33">
          <cell r="F33" t="str">
            <v>19.02.2021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Расчет тарифа"/>
      <sheetName val="Расчет тарифа методом ЭОЗ"/>
      <sheetName val="Корректировка тарифа "/>
      <sheetName val="Неподконтрольные расходы"/>
      <sheetName val="Корректировка НВВ"/>
      <sheetName val="Расходы на энергоресурсы и ХВС"/>
      <sheetName val="Амортизация"/>
      <sheetName val="Арендные и лизинговые платежи"/>
      <sheetName val="Налоги и сборы"/>
      <sheetName val="Прибыль"/>
      <sheetName val="et_union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ServiceModule"/>
      <sheetName val="modReestr"/>
      <sheetName val="modProv"/>
      <sheetName val="modHyp"/>
      <sheetName val="modChange"/>
      <sheetName val="modInfo"/>
      <sheetName val="Лист1"/>
      <sheetName val="Лист2"/>
      <sheetName val="Проверка"/>
      <sheetName val="Динамика V"/>
      <sheetName val="ОПЕРАЦИОНКА"/>
    </sheetNames>
    <sheetDataSet>
      <sheetData sheetId="0" refreshError="1">
        <row r="4">
          <cell r="F4" t="str">
            <v>питьевую воду (питьевое водоснабжение)</v>
          </cell>
        </row>
        <row r="9">
          <cell r="F9">
            <v>2025</v>
          </cell>
        </row>
        <row r="20">
          <cell r="F20" t="str">
            <v>Вятскополянский муниципальный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">
          <cell r="D2" t="str">
            <v>Арбажский муниципальный район</v>
          </cell>
        </row>
        <row r="3">
          <cell r="D3" t="str">
            <v>Афанасьевский муниципальный район</v>
          </cell>
        </row>
        <row r="4">
          <cell r="D4" t="str">
            <v>Белохолуницкий муниципальный район</v>
          </cell>
        </row>
        <row r="5">
          <cell r="D5" t="str">
            <v>Богородский муниципальный район</v>
          </cell>
        </row>
        <row r="6">
          <cell r="D6" t="str">
            <v>Верхнекамский муниципальный район</v>
          </cell>
        </row>
        <row r="7">
          <cell r="D7" t="str">
            <v>Верхошижемский муниципальный район</v>
          </cell>
        </row>
        <row r="8">
          <cell r="D8" t="str">
            <v>Вятские Поляны</v>
          </cell>
        </row>
        <row r="9">
          <cell r="D9" t="str">
            <v>Вятскополянский муниципальный район</v>
          </cell>
        </row>
        <row r="10">
          <cell r="D10" t="str">
            <v>Даровской муниципальный район</v>
          </cell>
        </row>
        <row r="11">
          <cell r="D11" t="str">
            <v>ЗАТО Первомайский</v>
          </cell>
        </row>
        <row r="12">
          <cell r="D12" t="str">
            <v>Зуевский муниципальный район</v>
          </cell>
        </row>
        <row r="13">
          <cell r="D13" t="str">
            <v>Кикнурский муниципальный район</v>
          </cell>
        </row>
        <row r="14">
          <cell r="D14" t="str">
            <v>Кильмезский муниципальный район</v>
          </cell>
        </row>
        <row r="15">
          <cell r="D15" t="str">
            <v>Киров</v>
          </cell>
        </row>
        <row r="16">
          <cell r="D16" t="str">
            <v>Кирово-Чепецк</v>
          </cell>
        </row>
        <row r="17">
          <cell r="D17" t="str">
            <v>Кирово-Чепецкий муниципальный район</v>
          </cell>
        </row>
        <row r="18">
          <cell r="D18" t="str">
            <v>Котельнич</v>
          </cell>
        </row>
        <row r="19">
          <cell r="D19" t="str">
            <v>Котельничский муниципальный район</v>
          </cell>
        </row>
        <row r="20">
          <cell r="D20" t="str">
            <v>Куменский муниципальный район</v>
          </cell>
        </row>
        <row r="21">
          <cell r="D21" t="str">
            <v>Лебяжский муниципальный район</v>
          </cell>
        </row>
        <row r="22">
          <cell r="D22" t="str">
            <v>Лузский муниципальный район</v>
          </cell>
        </row>
        <row r="23">
          <cell r="D23" t="str">
            <v>Малмыжский муниципальный район</v>
          </cell>
        </row>
        <row r="24">
          <cell r="D24" t="str">
            <v>Мурашинский муниципальный район</v>
          </cell>
        </row>
        <row r="25">
          <cell r="D25" t="str">
            <v>Нагорский муниципальный район</v>
          </cell>
        </row>
        <row r="26">
          <cell r="D26" t="str">
            <v>Немский муниципальный район</v>
          </cell>
        </row>
        <row r="27">
          <cell r="D27" t="str">
            <v>Нолинский муниципальный район</v>
          </cell>
        </row>
        <row r="28">
          <cell r="D28" t="str">
            <v>Омутнинский муниципальный район</v>
          </cell>
        </row>
        <row r="29">
          <cell r="D29" t="str">
            <v>Опаринский муниципальный район</v>
          </cell>
        </row>
        <row r="30">
          <cell r="D30" t="str">
            <v>Оричевский муниципальный район</v>
          </cell>
        </row>
        <row r="31">
          <cell r="D31" t="str">
            <v>Орловский муниципальный район</v>
          </cell>
        </row>
        <row r="32">
          <cell r="D32" t="str">
            <v>Пижанский муниципальный район</v>
          </cell>
        </row>
        <row r="33">
          <cell r="D33" t="str">
            <v>Подосиновский муниципальный район</v>
          </cell>
        </row>
        <row r="34">
          <cell r="D34" t="str">
            <v>Санчурский муниципальный район</v>
          </cell>
        </row>
        <row r="35">
          <cell r="D35" t="str">
            <v>Свечинский муниципальный район</v>
          </cell>
        </row>
        <row r="36">
          <cell r="D36" t="str">
            <v>Слободской</v>
          </cell>
        </row>
        <row r="37">
          <cell r="D37" t="str">
            <v>Слободской муниципальный район</v>
          </cell>
        </row>
        <row r="38">
          <cell r="D38" t="str">
            <v>Советский муниципальный район</v>
          </cell>
        </row>
        <row r="39">
          <cell r="D39" t="str">
            <v>Сунский муниципальный район</v>
          </cell>
        </row>
        <row r="40">
          <cell r="D40" t="str">
            <v>Тужинский муниципальный район</v>
          </cell>
        </row>
        <row r="41">
          <cell r="D41" t="str">
            <v>Унинский муниципальный район</v>
          </cell>
        </row>
        <row r="42">
          <cell r="D42" t="str">
            <v>Уржумский муниципальный район</v>
          </cell>
        </row>
        <row r="43">
          <cell r="D43" t="str">
            <v>Фаленский муниципальный район</v>
          </cell>
        </row>
        <row r="44">
          <cell r="D44" t="str">
            <v>Шабалинский муниципальный район</v>
          </cell>
        </row>
        <row r="45">
          <cell r="D45" t="str">
            <v>Юрьянский муниципальный район</v>
          </cell>
        </row>
        <row r="46">
          <cell r="D46" t="str">
            <v>Яранский муниципальный район</v>
          </cell>
        </row>
        <row r="52">
          <cell r="B52" t="str">
            <v>Вятскополянский муниципальный район</v>
          </cell>
        </row>
        <row r="53">
          <cell r="B53" t="str">
            <v>Город Сосновка</v>
          </cell>
        </row>
        <row r="54">
          <cell r="B54" t="str">
            <v>Гремячевское</v>
          </cell>
        </row>
        <row r="55">
          <cell r="B55" t="str">
            <v>Ершовское</v>
          </cell>
        </row>
        <row r="56">
          <cell r="B56" t="str">
            <v>Кулыжское</v>
          </cell>
        </row>
        <row r="57">
          <cell r="B57" t="str">
            <v>Новобурецкое</v>
          </cell>
        </row>
        <row r="58">
          <cell r="B58" t="str">
            <v>Омгинское</v>
          </cell>
        </row>
        <row r="59">
          <cell r="B59" t="str">
            <v>Поселок Красная Поляна</v>
          </cell>
        </row>
        <row r="60">
          <cell r="B60" t="str">
            <v>Слудское</v>
          </cell>
        </row>
        <row r="61">
          <cell r="B61" t="str">
            <v>Среднетойменское</v>
          </cell>
        </row>
        <row r="62">
          <cell r="B62" t="str">
            <v>Среднешунское</v>
          </cell>
        </row>
        <row r="63">
          <cell r="B63" t="str">
            <v>Старопинигерское</v>
          </cell>
        </row>
        <row r="64">
          <cell r="B64" t="str">
            <v>Усть-Люгинское</v>
          </cell>
        </row>
        <row r="65">
          <cell r="B65" t="str">
            <v>Чекашевское</v>
          </cell>
        </row>
      </sheetData>
      <sheetData sheetId="16" refreshError="1">
        <row r="1">
          <cell r="I1">
            <v>2011</v>
          </cell>
        </row>
        <row r="2">
          <cell r="I2">
            <v>2012</v>
          </cell>
        </row>
        <row r="3">
          <cell r="I3">
            <v>2013</v>
          </cell>
        </row>
        <row r="4">
          <cell r="I4">
            <v>2014</v>
          </cell>
        </row>
        <row r="5">
          <cell r="I5">
            <v>2015</v>
          </cell>
        </row>
        <row r="6">
          <cell r="I6">
            <v>2016</v>
          </cell>
        </row>
        <row r="7">
          <cell r="I7">
            <v>2017</v>
          </cell>
        </row>
        <row r="8">
          <cell r="I8">
            <v>2018</v>
          </cell>
        </row>
        <row r="9">
          <cell r="I9">
            <v>2019</v>
          </cell>
        </row>
        <row r="10">
          <cell r="I10">
            <v>2020</v>
          </cell>
        </row>
        <row r="11">
          <cell r="I11">
            <v>2021</v>
          </cell>
        </row>
        <row r="12">
          <cell r="I12">
            <v>2022</v>
          </cell>
        </row>
        <row r="13"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П 1"/>
      <sheetName val="П 4"/>
      <sheetName val="regs"/>
      <sheetName val="Справочники"/>
      <sheetName val="1"/>
      <sheetName val="Титульный"/>
      <sheetName val="TSheet"/>
      <sheetName val="к2"/>
      <sheetName val="Контроль"/>
      <sheetName val="tsh"/>
      <sheetName val="Анализ"/>
      <sheetName val="11"/>
      <sheetName val="ORGS"/>
      <sheetName val="Обнулить"/>
      <sheetName val="TEHSHEET"/>
      <sheetName val="3.6.1."/>
      <sheetName val="REESTR"/>
      <sheetName val="FST5"/>
      <sheetName val="СЛ7"/>
      <sheetName val="REESTR_MO"/>
      <sheetName val="СЛ3"/>
      <sheetName val="Титульный лист"/>
      <sheetName val="Инструкция"/>
      <sheetName val="таблица7 (технол.нужды)"/>
      <sheetName val="таблица7 (хоз.нужды)"/>
      <sheetName val="Заголовок"/>
      <sheetName val="П 21-1"/>
      <sheetName val="КУ1"/>
      <sheetName val="ИТ№4"/>
      <sheetName val="П№11"/>
      <sheetName val="П№12"/>
      <sheetName val="П№10"/>
      <sheetName val="Заголовок2"/>
      <sheetName val="данные"/>
      <sheetName val="П№5"/>
      <sheetName val="Т№2"/>
      <sheetName val="Лист3"/>
      <sheetName val="Смета"/>
      <sheetName val="2"/>
      <sheetName val="3"/>
      <sheetName val="4"/>
      <sheetName val="5"/>
      <sheetName val="6"/>
      <sheetName val="Справочник"/>
      <sheetName val="Баланс"/>
      <sheetName val="0"/>
      <sheetName val="2.1"/>
      <sheetName val="2.2"/>
      <sheetName val="2.3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MAIN"/>
      <sheetName val="информ.объемы"/>
      <sheetName val="111"/>
      <sheetName val="Баланс. комиссия (ФЭП)"/>
      <sheetName val="э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AD11" t="str">
            <v>Кировская область</v>
          </cell>
        </row>
        <row r="62">
          <cell r="AD62" t="str">
            <v>Метод индексации</v>
          </cell>
        </row>
      </sheetData>
      <sheetData sheetId="9">
        <row r="86">
          <cell r="AB86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  <sheetName val="Черновик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6">
          <cell r="AC86"/>
        </row>
        <row r="87">
          <cell r="X87" t="str">
            <v>1ВО::1.1</v>
          </cell>
          <cell r="Y87" t="str">
            <v>1ВО</v>
          </cell>
          <cell r="AC87" t="str">
            <v>Тариф на транспортировку сточных вод</v>
          </cell>
          <cell r="AF87" t="str">
            <v>Без дифференциации</v>
          </cell>
        </row>
        <row r="88">
          <cell r="Y88" t="str">
            <v>1ВО</v>
          </cell>
          <cell r="AC88"/>
          <cell r="AF88"/>
        </row>
        <row r="89">
          <cell r="Y89" t="str">
            <v>1ВО</v>
          </cell>
          <cell r="AC89"/>
          <cell r="AF89"/>
        </row>
        <row r="90">
          <cell r="AC90"/>
          <cell r="AF90"/>
        </row>
        <row r="91">
          <cell r="AC91"/>
          <cell r="AF91"/>
        </row>
        <row r="93">
          <cell r="Y93" t="str">
            <v>Обратить внимание, что при удалении блока может быть ССЫЛКА</v>
          </cell>
        </row>
      </sheetData>
      <sheetData sheetId="10"/>
      <sheetData sheetId="11"/>
      <sheetData sheetId="12">
        <row r="2">
          <cell r="DG2" t="str">
            <v>Версия организации</v>
          </cell>
        </row>
        <row r="3">
          <cell r="DG3" t="str">
            <v>Версия регулятора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6.1."/>
      <sheetName val="3.6.3.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тарифа мет. инд. 5 лет"/>
      <sheetName val="Расчет КиН (полный цикл)"/>
      <sheetName val="ПП к решению"/>
      <sheetName val="ПП к ЭЗ"/>
      <sheetName val="КиН из заключения"/>
      <sheetName val="Тарифы и ДПР"/>
    </sheetNames>
    <sheetDataSet>
      <sheetData sheetId="0">
        <row r="20">
          <cell r="U20">
            <v>51.149000000000001</v>
          </cell>
        </row>
        <row r="28">
          <cell r="M28">
            <v>128.81500605843488</v>
          </cell>
          <cell r="N28">
            <v>101.876</v>
          </cell>
        </row>
        <row r="32">
          <cell r="M32">
            <v>0</v>
          </cell>
          <cell r="N32">
            <v>0</v>
          </cell>
        </row>
        <row r="33">
          <cell r="M33">
            <v>829.31597019099104</v>
          </cell>
          <cell r="N33">
            <v>1428.35</v>
          </cell>
        </row>
        <row r="39">
          <cell r="M39">
            <v>0</v>
          </cell>
          <cell r="N39">
            <v>0</v>
          </cell>
        </row>
        <row r="43">
          <cell r="M43">
            <v>0</v>
          </cell>
          <cell r="N43">
            <v>0</v>
          </cell>
        </row>
        <row r="49">
          <cell r="M49">
            <v>93.800745320733043</v>
          </cell>
          <cell r="N49">
            <v>81.3</v>
          </cell>
        </row>
        <row r="52">
          <cell r="M52">
            <v>7.4946912615816661</v>
          </cell>
          <cell r="N52">
            <v>484.13</v>
          </cell>
        </row>
      </sheetData>
      <sheetData sheetId="1">
        <row r="30">
          <cell r="G30">
            <v>0</v>
          </cell>
          <cell r="I30">
            <v>0</v>
          </cell>
        </row>
      </sheetData>
      <sheetData sheetId="2"/>
      <sheetData sheetId="3"/>
      <sheetData sheetId="4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tabSelected="1" topLeftCell="F1" workbookViewId="0">
      <selection activeCell="I4" sqref="I4"/>
    </sheetView>
  </sheetViews>
  <sheetFormatPr defaultRowHeight="12" outlineLevelCol="1"/>
  <cols>
    <col min="1" max="3" width="10.7109375" style="1" hidden="1" customWidth="1"/>
    <col min="4" max="4" width="4.140625" style="1" hidden="1" customWidth="1"/>
    <col min="5" max="5" width="9.5703125" style="1" hidden="1" customWidth="1"/>
    <col min="6" max="6" width="5.140625" style="1" customWidth="1"/>
    <col min="7" max="7" width="84" style="1" customWidth="1"/>
    <col min="8" max="8" width="13.5703125" style="1" customWidth="1"/>
    <col min="9" max="11" width="10.5703125" style="1" customWidth="1"/>
    <col min="12" max="13" width="10.5703125" style="1" customWidth="1" outlineLevel="1"/>
    <col min="14" max="14" width="23.5703125" style="1" hidden="1" customWidth="1"/>
    <col min="15" max="15" width="9.7109375" style="1" hidden="1" customWidth="1"/>
    <col min="16" max="20" width="0" style="1" hidden="1" customWidth="1"/>
    <col min="21" max="16384" width="9.140625" style="1"/>
  </cols>
  <sheetData>
    <row r="1" spans="4:14" ht="18" customHeight="1">
      <c r="D1" s="7"/>
      <c r="I1" s="6" t="s">
        <v>54</v>
      </c>
      <c r="J1" s="6"/>
      <c r="K1" s="6"/>
      <c r="L1" s="6"/>
    </row>
    <row r="2" spans="4:14" ht="18" customHeight="1">
      <c r="D2" s="7"/>
      <c r="I2" s="6" t="s">
        <v>51</v>
      </c>
      <c r="J2" s="6"/>
      <c r="K2" s="6"/>
      <c r="L2" s="6"/>
    </row>
    <row r="3" spans="4:14" ht="18" customHeight="1">
      <c r="D3" s="7"/>
      <c r="I3" s="6" t="s">
        <v>52</v>
      </c>
      <c r="J3" s="6"/>
      <c r="K3" s="6"/>
      <c r="L3" s="6"/>
    </row>
    <row r="4" spans="4:14" ht="31.5" customHeight="1">
      <c r="D4" s="7"/>
      <c r="I4" s="6" t="s">
        <v>106</v>
      </c>
      <c r="J4" s="6"/>
      <c r="K4" s="6"/>
      <c r="L4" s="6"/>
    </row>
    <row r="5" spans="4:14" ht="18" customHeight="1">
      <c r="D5" s="7"/>
      <c r="I5" s="6" t="s">
        <v>55</v>
      </c>
      <c r="J5" s="6"/>
      <c r="K5" s="6"/>
      <c r="L5" s="6"/>
      <c r="M5" s="5"/>
      <c r="N5" s="8"/>
    </row>
    <row r="6" spans="4:14" ht="18" customHeight="1">
      <c r="D6" s="7"/>
      <c r="I6" s="6" t="s">
        <v>51</v>
      </c>
      <c r="J6" s="6"/>
      <c r="K6" s="6"/>
      <c r="L6" s="6"/>
      <c r="M6" s="5"/>
      <c r="N6" s="5"/>
    </row>
    <row r="7" spans="4:14" ht="18" customHeight="1">
      <c r="D7" s="7"/>
      <c r="I7" s="6" t="s">
        <v>52</v>
      </c>
      <c r="J7" s="6"/>
      <c r="K7" s="6"/>
      <c r="L7" s="6"/>
      <c r="M7" s="5"/>
      <c r="N7" s="5"/>
    </row>
    <row r="8" spans="4:14" ht="18" customHeight="1">
      <c r="D8" s="7"/>
      <c r="I8" s="6" t="s">
        <v>102</v>
      </c>
      <c r="J8" s="6"/>
      <c r="K8" s="6"/>
      <c r="L8" s="6"/>
      <c r="M8" s="5"/>
      <c r="N8" s="5"/>
    </row>
    <row r="9" spans="4:14" ht="24.75" customHeight="1"/>
    <row r="10" spans="4:14" ht="45" customHeight="1">
      <c r="F10" s="118" t="s">
        <v>103</v>
      </c>
      <c r="G10" s="118"/>
      <c r="H10" s="118"/>
      <c r="I10" s="118"/>
      <c r="J10" s="118"/>
      <c r="K10" s="118"/>
      <c r="L10" s="118"/>
      <c r="M10" s="118"/>
      <c r="N10" s="9"/>
    </row>
    <row r="11" spans="4:14" ht="15.75" customHeight="1">
      <c r="D11" s="10"/>
      <c r="F11" s="106" t="s">
        <v>12</v>
      </c>
      <c r="G11" s="106"/>
      <c r="H11" s="106"/>
      <c r="I11" s="106"/>
      <c r="J11" s="106"/>
      <c r="K11" s="106"/>
      <c r="L11" s="106"/>
      <c r="M11" s="106"/>
    </row>
    <row r="12" spans="4:14" ht="12.75" customHeight="1">
      <c r="D12" s="10"/>
      <c r="F12" s="110" t="s">
        <v>13</v>
      </c>
      <c r="G12" s="111"/>
      <c r="H12" s="119" t="s">
        <v>104</v>
      </c>
      <c r="I12" s="120"/>
      <c r="J12" s="120"/>
      <c r="K12" s="120"/>
      <c r="L12" s="120"/>
      <c r="M12" s="121"/>
    </row>
    <row r="13" spans="4:14" ht="12.75" customHeight="1">
      <c r="D13" s="10"/>
      <c r="F13" s="113" t="s">
        <v>14</v>
      </c>
      <c r="G13" s="114"/>
      <c r="H13" s="119" t="s">
        <v>105</v>
      </c>
      <c r="I13" s="120"/>
      <c r="J13" s="120"/>
      <c r="K13" s="120"/>
      <c r="L13" s="120"/>
      <c r="M13" s="121"/>
    </row>
    <row r="14" spans="4:14" ht="15.75" customHeight="1">
      <c r="D14" s="10"/>
      <c r="F14" s="110" t="s">
        <v>15</v>
      </c>
      <c r="G14" s="111"/>
      <c r="H14" s="112" t="s">
        <v>16</v>
      </c>
      <c r="I14" s="112"/>
      <c r="J14" s="112"/>
      <c r="K14" s="112"/>
      <c r="L14" s="112"/>
      <c r="M14" s="112"/>
    </row>
    <row r="15" spans="4:14" ht="15.75" customHeight="1">
      <c r="D15" s="10"/>
      <c r="F15" s="113" t="s">
        <v>14</v>
      </c>
      <c r="G15" s="114"/>
      <c r="H15" s="112" t="s">
        <v>17</v>
      </c>
      <c r="I15" s="112"/>
      <c r="J15" s="112"/>
      <c r="K15" s="112"/>
      <c r="L15" s="112"/>
      <c r="M15" s="112"/>
    </row>
    <row r="16" spans="4:14" ht="15.75" customHeight="1">
      <c r="D16" s="10"/>
      <c r="F16" s="110" t="s">
        <v>18</v>
      </c>
      <c r="G16" s="110"/>
      <c r="H16" s="115" t="s">
        <v>48</v>
      </c>
      <c r="I16" s="115"/>
      <c r="J16" s="115"/>
      <c r="K16" s="115"/>
      <c r="L16" s="115"/>
      <c r="M16" s="115"/>
    </row>
    <row r="17" spans="2:14" ht="36.75" customHeight="1">
      <c r="B17" s="2" t="b">
        <f>REGULATION_METHODS&lt;&gt;"Метод сравнения аналогов"</f>
        <v>1</v>
      </c>
      <c r="D17" s="10"/>
      <c r="F17" s="80" t="s">
        <v>56</v>
      </c>
      <c r="G17" s="80"/>
      <c r="H17" s="80"/>
      <c r="I17" s="80"/>
      <c r="J17" s="80"/>
      <c r="K17" s="80"/>
      <c r="L17" s="80"/>
      <c r="M17" s="80"/>
    </row>
    <row r="18" spans="2:14" ht="11.25" customHeight="1">
      <c r="B18" s="2" t="e">
        <f>#REF!</f>
        <v>#REF!</v>
      </c>
      <c r="D18" s="10"/>
      <c r="F18" s="82" t="s">
        <v>19</v>
      </c>
      <c r="G18" s="98" t="s">
        <v>20</v>
      </c>
      <c r="H18" s="116" t="s">
        <v>21</v>
      </c>
      <c r="I18" s="99" t="s">
        <v>57</v>
      </c>
      <c r="J18" s="100"/>
      <c r="K18" s="100"/>
      <c r="L18" s="100"/>
      <c r="M18" s="100"/>
    </row>
    <row r="19" spans="2:14" ht="11.25" customHeight="1">
      <c r="B19" s="2" t="b">
        <f>B17</f>
        <v>1</v>
      </c>
      <c r="D19" s="10"/>
      <c r="F19" s="82"/>
      <c r="G19" s="108"/>
      <c r="H19" s="117"/>
      <c r="I19" s="11" t="s">
        <v>23</v>
      </c>
      <c r="J19" s="11" t="s">
        <v>24</v>
      </c>
      <c r="K19" s="11" t="s">
        <v>25</v>
      </c>
      <c r="L19" s="11" t="s">
        <v>26</v>
      </c>
      <c r="M19" s="12" t="s">
        <v>47</v>
      </c>
    </row>
    <row r="20" spans="2:14" ht="26.25" customHeight="1">
      <c r="B20" s="2" t="e">
        <f>#REF!</f>
        <v>#REF!</v>
      </c>
      <c r="D20" s="10"/>
      <c r="F20" s="13">
        <v>1</v>
      </c>
      <c r="G20" s="14" t="s">
        <v>58</v>
      </c>
      <c r="H20" s="15" t="s">
        <v>6</v>
      </c>
      <c r="I20" s="16">
        <v>511.480946184</v>
      </c>
      <c r="J20" s="16">
        <f>I20*1.058*0.99</f>
        <v>535.73537265204527</v>
      </c>
      <c r="K20" s="16">
        <v>543.25146649263968</v>
      </c>
      <c r="L20" s="16">
        <v>559.33170990082181</v>
      </c>
      <c r="M20" s="16">
        <v>575.88792851388621</v>
      </c>
      <c r="N20" s="1" t="s">
        <v>59</v>
      </c>
    </row>
    <row r="21" spans="2:14" ht="26.25" customHeight="1">
      <c r="B21" s="2"/>
      <c r="D21" s="10"/>
      <c r="F21" s="13" t="s">
        <v>4</v>
      </c>
      <c r="G21" s="17" t="s">
        <v>60</v>
      </c>
      <c r="H21" s="15" t="s">
        <v>6</v>
      </c>
      <c r="I21" s="16">
        <v>0</v>
      </c>
      <c r="J21" s="16">
        <v>0</v>
      </c>
      <c r="K21" s="16">
        <v>0</v>
      </c>
      <c r="L21" s="16">
        <v>0</v>
      </c>
      <c r="M21" s="18">
        <v>0</v>
      </c>
    </row>
    <row r="22" spans="2:14" ht="25.5">
      <c r="B22" s="2" t="e">
        <f>B20</f>
        <v>#REF!</v>
      </c>
      <c r="D22" s="10"/>
      <c r="F22" s="13" t="s">
        <v>7</v>
      </c>
      <c r="G22" s="14" t="s">
        <v>61</v>
      </c>
      <c r="H22" s="15" t="s">
        <v>6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3" t="s">
        <v>62</v>
      </c>
    </row>
    <row r="23" spans="2:14" ht="14.25" customHeight="1">
      <c r="B23" s="2" t="b">
        <v>1</v>
      </c>
      <c r="D23" s="10"/>
      <c r="F23" s="106" t="s">
        <v>63</v>
      </c>
      <c r="G23" s="106"/>
      <c r="H23" s="106"/>
      <c r="I23" s="106"/>
      <c r="J23" s="106"/>
      <c r="K23" s="106"/>
      <c r="L23" s="106"/>
      <c r="M23" s="106"/>
    </row>
    <row r="24" spans="2:14" ht="11.25" customHeight="1">
      <c r="B24" s="2" t="e">
        <f>#REF!</f>
        <v>#REF!</v>
      </c>
      <c r="C24" s="2" t="e">
        <f>INDEX([5]Тарифы!$AC$86:$AC$99,MATCH(#REF!,[5]Тарифы!$Y$86:$Y$99,0))</f>
        <v>#REF!</v>
      </c>
      <c r="D24" s="10"/>
      <c r="F24" s="87" t="s">
        <v>19</v>
      </c>
      <c r="G24" s="103" t="s">
        <v>27</v>
      </c>
      <c r="H24" s="82" t="s">
        <v>21</v>
      </c>
      <c r="I24" s="99" t="s">
        <v>22</v>
      </c>
      <c r="J24" s="100"/>
      <c r="K24" s="100"/>
      <c r="L24" s="100"/>
      <c r="M24" s="101"/>
    </row>
    <row r="25" spans="2:14" ht="11.25" customHeight="1">
      <c r="B25" s="2" t="e">
        <f>B24</f>
        <v>#REF!</v>
      </c>
      <c r="D25" s="10"/>
      <c r="F25" s="87"/>
      <c r="G25" s="104"/>
      <c r="H25" s="82"/>
      <c r="I25" s="11" t="s">
        <v>23</v>
      </c>
      <c r="J25" s="11" t="s">
        <v>24</v>
      </c>
      <c r="K25" s="11" t="s">
        <v>25</v>
      </c>
      <c r="L25" s="11" t="s">
        <v>26</v>
      </c>
      <c r="M25" s="11" t="s">
        <v>47</v>
      </c>
    </row>
    <row r="26" spans="2:14" ht="19.5" customHeight="1">
      <c r="B26" s="2" t="e">
        <f>B25</f>
        <v>#REF!</v>
      </c>
      <c r="D26" s="19">
        <f>'[5]Объемы ВО'!G36</f>
        <v>0</v>
      </c>
      <c r="E26" s="20"/>
      <c r="F26" s="13">
        <v>1</v>
      </c>
      <c r="G26" s="14" t="s">
        <v>64</v>
      </c>
      <c r="H26" s="21" t="s">
        <v>28</v>
      </c>
      <c r="I26" s="16">
        <v>23.52</v>
      </c>
      <c r="J26" s="16">
        <v>23.52</v>
      </c>
      <c r="K26" s="16">
        <v>23.52</v>
      </c>
      <c r="L26" s="16">
        <v>23.52</v>
      </c>
      <c r="M26" s="16">
        <v>23.52</v>
      </c>
    </row>
    <row r="27" spans="2:14" ht="14.25" customHeight="1">
      <c r="B27" s="2" t="e">
        <f>#REF!</f>
        <v>#REF!</v>
      </c>
      <c r="D27" s="19">
        <f>'[5]Объемы ВО'!$G$40</f>
        <v>0</v>
      </c>
      <c r="E27" s="20"/>
      <c r="F27" s="11">
        <v>2</v>
      </c>
      <c r="G27" s="14" t="s">
        <v>65</v>
      </c>
      <c r="H27" s="21" t="s">
        <v>28</v>
      </c>
      <c r="I27" s="16">
        <v>23.52</v>
      </c>
      <c r="J27" s="16">
        <v>23.52</v>
      </c>
      <c r="K27" s="16">
        <v>23.52</v>
      </c>
      <c r="L27" s="16">
        <v>23.52</v>
      </c>
      <c r="M27" s="16">
        <v>23.52</v>
      </c>
    </row>
    <row r="28" spans="2:14" ht="18" customHeight="1">
      <c r="B28" s="2" t="e">
        <f>AND(#REF!,REGULATION_METHODS&lt;&gt;"Метод сравнения аналогов")</f>
        <v>#REF!</v>
      </c>
      <c r="D28" s="22" t="s">
        <v>66</v>
      </c>
      <c r="E28" s="23"/>
      <c r="F28" s="13" t="s">
        <v>37</v>
      </c>
      <c r="G28" s="24" t="s">
        <v>67</v>
      </c>
      <c r="H28" s="21" t="s">
        <v>28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</row>
    <row r="29" spans="2:14" ht="16.5" customHeight="1">
      <c r="B29" s="2" t="e">
        <f>B28</f>
        <v>#REF!</v>
      </c>
      <c r="D29" s="22" t="s">
        <v>68</v>
      </c>
      <c r="E29" s="23"/>
      <c r="F29" s="13" t="s">
        <v>69</v>
      </c>
      <c r="G29" s="24" t="s">
        <v>70</v>
      </c>
      <c r="H29" s="21" t="s">
        <v>28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</row>
    <row r="30" spans="2:14" ht="19.5" customHeight="1">
      <c r="B30" s="2" t="e">
        <f>B29</f>
        <v>#REF!</v>
      </c>
      <c r="D30" s="22" t="s">
        <v>71</v>
      </c>
      <c r="E30" s="23"/>
      <c r="F30" s="13" t="s">
        <v>72</v>
      </c>
      <c r="G30" s="24" t="s">
        <v>73</v>
      </c>
      <c r="H30" s="21" t="s">
        <v>28</v>
      </c>
      <c r="I30" s="16">
        <v>23.52</v>
      </c>
      <c r="J30" s="16">
        <v>23.52</v>
      </c>
      <c r="K30" s="16">
        <v>23.52</v>
      </c>
      <c r="L30" s="16">
        <v>23.52</v>
      </c>
      <c r="M30" s="16">
        <v>23.52</v>
      </c>
    </row>
    <row r="31" spans="2:14" ht="15.75" customHeight="1">
      <c r="B31" s="2"/>
      <c r="D31" s="22"/>
      <c r="E31" s="23"/>
      <c r="F31" s="13" t="s">
        <v>74</v>
      </c>
      <c r="G31" s="24" t="s">
        <v>75</v>
      </c>
      <c r="H31" s="21" t="s">
        <v>28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</row>
    <row r="32" spans="2:14" ht="18.75" customHeight="1">
      <c r="B32" s="2"/>
      <c r="D32" s="22"/>
      <c r="E32" s="23"/>
      <c r="F32" s="25"/>
      <c r="G32" s="26"/>
      <c r="H32" s="27"/>
      <c r="I32" s="28"/>
      <c r="J32" s="28"/>
      <c r="K32" s="28"/>
      <c r="L32" s="28"/>
      <c r="M32" s="28"/>
    </row>
    <row r="33" spans="2:13" ht="6" customHeight="1">
      <c r="B33" s="2"/>
      <c r="D33" s="22"/>
      <c r="E33" s="23"/>
      <c r="F33" s="25"/>
      <c r="G33" s="26"/>
      <c r="H33" s="27"/>
      <c r="I33" s="28"/>
      <c r="J33" s="28"/>
      <c r="K33" s="28"/>
      <c r="L33" s="28"/>
      <c r="M33" s="28"/>
    </row>
    <row r="34" spans="2:13" ht="11.25" customHeight="1">
      <c r="B34" s="2"/>
      <c r="D34" s="22"/>
      <c r="E34" s="23"/>
      <c r="F34" s="105" t="s">
        <v>4</v>
      </c>
      <c r="G34" s="105"/>
      <c r="H34" s="105"/>
      <c r="I34" s="105"/>
      <c r="J34" s="105"/>
      <c r="K34" s="105"/>
      <c r="L34" s="105"/>
      <c r="M34" s="105"/>
    </row>
    <row r="35" spans="2:13" ht="16.5" customHeight="1">
      <c r="D35" s="10"/>
      <c r="F35" s="106" t="s">
        <v>29</v>
      </c>
      <c r="G35" s="106"/>
      <c r="H35" s="106"/>
      <c r="I35" s="106"/>
      <c r="J35" s="106"/>
      <c r="K35" s="106"/>
      <c r="L35" s="106"/>
      <c r="M35" s="106"/>
    </row>
    <row r="36" spans="2:13" ht="11.25" customHeight="1">
      <c r="D36" s="10"/>
      <c r="F36" s="107" t="s">
        <v>19</v>
      </c>
      <c r="G36" s="98" t="s">
        <v>30</v>
      </c>
      <c r="H36" s="82" t="s">
        <v>21</v>
      </c>
      <c r="I36" s="99" t="s">
        <v>22</v>
      </c>
      <c r="J36" s="99"/>
      <c r="K36" s="99"/>
      <c r="L36" s="99"/>
      <c r="M36" s="99"/>
    </row>
    <row r="37" spans="2:13" ht="11.25" customHeight="1">
      <c r="D37" s="10"/>
      <c r="F37" s="107"/>
      <c r="G37" s="108"/>
      <c r="H37" s="82"/>
      <c r="I37" s="11" t="s">
        <v>23</v>
      </c>
      <c r="J37" s="11" t="s">
        <v>24</v>
      </c>
      <c r="K37" s="11" t="s">
        <v>25</v>
      </c>
      <c r="L37" s="11" t="s">
        <v>26</v>
      </c>
      <c r="M37" s="11" t="s">
        <v>47</v>
      </c>
    </row>
    <row r="38" spans="2:13" ht="25.5">
      <c r="D38" s="10"/>
      <c r="F38" s="13" t="s">
        <v>31</v>
      </c>
      <c r="G38" s="14" t="s">
        <v>32</v>
      </c>
      <c r="H38" s="15" t="s">
        <v>6</v>
      </c>
      <c r="I38" s="29">
        <v>2037.458319044131</v>
      </c>
      <c r="J38" s="29">
        <v>2568.79</v>
      </c>
      <c r="K38" s="29">
        <v>2406.7163332888413</v>
      </c>
      <c r="L38" s="29">
        <v>2428.4539714938373</v>
      </c>
      <c r="M38" s="29">
        <v>2452.5163586879771</v>
      </c>
    </row>
    <row r="39" spans="2:13" ht="13.5" customHeight="1">
      <c r="D39" s="10"/>
      <c r="F39" s="13" t="s">
        <v>0</v>
      </c>
      <c r="G39" s="30" t="s">
        <v>3</v>
      </c>
      <c r="H39" s="15" t="s">
        <v>6</v>
      </c>
      <c r="I39" s="29">
        <v>792.87580966559995</v>
      </c>
      <c r="J39" s="29">
        <v>830.47</v>
      </c>
      <c r="K39" s="29">
        <v>842.12510663579087</v>
      </c>
      <c r="L39" s="29">
        <v>867.05200979221024</v>
      </c>
      <c r="M39" s="29">
        <v>892.71674928205971</v>
      </c>
    </row>
    <row r="40" spans="2:13" ht="13.5" customHeight="1">
      <c r="D40" s="10"/>
      <c r="F40" s="13" t="s">
        <v>1</v>
      </c>
      <c r="G40" s="30" t="s">
        <v>5</v>
      </c>
      <c r="H40" s="15" t="s">
        <v>6</v>
      </c>
      <c r="I40" s="29">
        <v>217.44944271186441</v>
      </c>
      <c r="J40" s="29">
        <v>241.44</v>
      </c>
      <c r="K40" s="29">
        <v>229.57224914305084</v>
      </c>
      <c r="L40" s="29">
        <v>235.31155537162709</v>
      </c>
      <c r="M40" s="29">
        <v>241.19434425591774</v>
      </c>
    </row>
    <row r="41" spans="2:13" ht="15" customHeight="1">
      <c r="C41" s="2" t="str">
        <f>[5]Тарифы!$X$87</f>
        <v>1ВО::1.1</v>
      </c>
      <c r="D41" s="10"/>
      <c r="F41" s="31" t="s">
        <v>76</v>
      </c>
      <c r="G41" s="14" t="s">
        <v>77</v>
      </c>
      <c r="H41" s="15" t="s">
        <v>6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</row>
    <row r="42" spans="2:13" ht="15" customHeight="1">
      <c r="D42" s="10"/>
      <c r="F42" s="31" t="s">
        <v>78</v>
      </c>
      <c r="G42" s="33" t="s">
        <v>79</v>
      </c>
      <c r="H42" s="15" t="s">
        <v>6</v>
      </c>
      <c r="I42" s="34">
        <v>2037.458319044131</v>
      </c>
      <c r="J42" s="34">
        <v>2568.79</v>
      </c>
      <c r="K42" s="34">
        <v>2406.7163332888413</v>
      </c>
      <c r="L42" s="34">
        <v>2428.4539714938373</v>
      </c>
      <c r="M42" s="34">
        <v>2452.5163586879771</v>
      </c>
    </row>
    <row r="43" spans="2:13" ht="18" customHeight="1">
      <c r="D43" s="10"/>
      <c r="F43" s="109" t="s">
        <v>33</v>
      </c>
      <c r="G43" s="109"/>
      <c r="H43" s="109"/>
      <c r="I43" s="109"/>
      <c r="J43" s="109"/>
      <c r="K43" s="109"/>
      <c r="L43" s="109"/>
      <c r="M43" s="109"/>
    </row>
    <row r="44" spans="2:13" ht="13.5" customHeight="1">
      <c r="D44" s="10"/>
      <c r="F44" s="13" t="s">
        <v>19</v>
      </c>
      <c r="G44" s="12" t="s">
        <v>34</v>
      </c>
      <c r="H44" s="100" t="s">
        <v>35</v>
      </c>
      <c r="I44" s="100"/>
      <c r="J44" s="100"/>
      <c r="K44" s="100"/>
      <c r="L44" s="100"/>
      <c r="M44" s="100"/>
    </row>
    <row r="45" spans="2:13" ht="25.5" customHeight="1">
      <c r="D45" s="10"/>
      <c r="F45" s="13" t="s">
        <v>31</v>
      </c>
      <c r="G45" s="14" t="str">
        <f>G20</f>
        <v>Текущий и капитальный ремонт и обслуживание объектов централизованной системы водоотведения за счет тарифных источников</v>
      </c>
      <c r="H45" s="88" t="str">
        <f>H16</f>
        <v>с 01.01.2024 по 31.12.2028</v>
      </c>
      <c r="I45" s="89"/>
      <c r="J45" s="89"/>
      <c r="K45" s="89"/>
      <c r="L45" s="89"/>
      <c r="M45" s="90"/>
    </row>
    <row r="46" spans="2:13" ht="30" customHeight="1">
      <c r="D46" s="10"/>
      <c r="F46" s="13" t="s">
        <v>4</v>
      </c>
      <c r="G46" s="14" t="str">
        <f>G21</f>
        <v>Текущий и капитальный ремонт и обслуживание объектов централизованной системы водоотведения за счет платы за негативное воздействие на централизованную систему водоотведения</v>
      </c>
      <c r="H46" s="91"/>
      <c r="I46" s="92"/>
      <c r="J46" s="92"/>
      <c r="K46" s="92"/>
      <c r="L46" s="92"/>
      <c r="M46" s="93"/>
    </row>
    <row r="47" spans="2:13" ht="25.5">
      <c r="D47" s="10"/>
      <c r="F47" s="31">
        <v>3</v>
      </c>
      <c r="G47" s="14" t="s">
        <v>61</v>
      </c>
      <c r="H47" s="94"/>
      <c r="I47" s="95"/>
      <c r="J47" s="95"/>
      <c r="K47" s="95"/>
      <c r="L47" s="95"/>
      <c r="M47" s="96"/>
    </row>
    <row r="48" spans="2:13" ht="55.5" customHeight="1">
      <c r="D48" s="10"/>
      <c r="F48" s="97" t="s">
        <v>36</v>
      </c>
      <c r="G48" s="97"/>
      <c r="H48" s="97"/>
      <c r="I48" s="97"/>
      <c r="J48" s="97"/>
      <c r="K48" s="97"/>
      <c r="L48" s="97"/>
      <c r="M48" s="97"/>
    </row>
    <row r="49" spans="2:13" ht="12" customHeight="1">
      <c r="D49" s="10"/>
      <c r="F49" s="82" t="s">
        <v>19</v>
      </c>
      <c r="G49" s="98" t="s">
        <v>30</v>
      </c>
      <c r="H49" s="82" t="s">
        <v>21</v>
      </c>
      <c r="I49" s="99" t="s">
        <v>22</v>
      </c>
      <c r="J49" s="100"/>
      <c r="K49" s="100"/>
      <c r="L49" s="100"/>
      <c r="M49" s="101"/>
    </row>
    <row r="50" spans="2:13" ht="14.25" customHeight="1">
      <c r="D50" s="10"/>
      <c r="F50" s="82"/>
      <c r="G50" s="98"/>
      <c r="H50" s="82"/>
      <c r="I50" s="31" t="s">
        <v>23</v>
      </c>
      <c r="J50" s="31" t="s">
        <v>24</v>
      </c>
      <c r="K50" s="31" t="s">
        <v>25</v>
      </c>
      <c r="L50" s="31" t="s">
        <v>26</v>
      </c>
      <c r="M50" s="31" t="s">
        <v>47</v>
      </c>
    </row>
    <row r="51" spans="2:13" ht="12" customHeight="1">
      <c r="B51" s="2" t="e">
        <f>OR(B52,#REF!,B53)</f>
        <v>#REF!</v>
      </c>
      <c r="C51" s="2" t="e">
        <f>#REF!</f>
        <v>#REF!</v>
      </c>
      <c r="D51" s="10"/>
      <c r="F51" s="35">
        <v>1</v>
      </c>
      <c r="G51" s="83" t="s">
        <v>80</v>
      </c>
      <c r="H51" s="84"/>
      <c r="I51" s="84"/>
      <c r="J51" s="84"/>
      <c r="K51" s="84"/>
      <c r="L51" s="84"/>
      <c r="M51" s="84"/>
    </row>
    <row r="52" spans="2:13" ht="11.25" customHeight="1">
      <c r="B52" s="2" t="e">
        <f>AND(C51="Водоотведение",OR(region_name&lt;&gt;"Ленинградская область",C52&lt;&gt;"Тариф на транспортировку сточных вод"))</f>
        <v>#REF!</v>
      </c>
      <c r="C52" s="2" t="e">
        <f>#REF!</f>
        <v>#REF!</v>
      </c>
      <c r="D52" s="10"/>
      <c r="F52" s="36" t="s">
        <v>0</v>
      </c>
      <c r="G52" s="24" t="s">
        <v>81</v>
      </c>
      <c r="H52" s="37" t="s">
        <v>2</v>
      </c>
      <c r="I52" s="38">
        <f>'[7]КиН из заключения'!E4</f>
        <v>0</v>
      </c>
      <c r="J52" s="38">
        <f>'[7]КиН из заключения'!F4</f>
        <v>0</v>
      </c>
      <c r="K52" s="38">
        <f>'[7]КиН из заключения'!G4</f>
        <v>0</v>
      </c>
      <c r="L52" s="38">
        <f>'[7]КиН из заключения'!H4</f>
        <v>0</v>
      </c>
      <c r="M52" s="38">
        <f>'[7]КиН из заключения'!I4</f>
        <v>0</v>
      </c>
    </row>
    <row r="53" spans="2:13" ht="12.75" customHeight="1">
      <c r="B53" s="2" t="e">
        <f>AND(C51="Водоотведение",OR(region_name&lt;&gt;"Ленинградская область",C52&lt;&gt;"Тариф на транспортировку сточных вод"))</f>
        <v>#REF!</v>
      </c>
      <c r="D53" s="10"/>
      <c r="F53" s="15" t="s">
        <v>1</v>
      </c>
      <c r="G53" s="24" t="s">
        <v>82</v>
      </c>
      <c r="H53" s="37" t="s">
        <v>2</v>
      </c>
      <c r="I53" s="38">
        <f>'[7]КиН из заключения'!E5</f>
        <v>0</v>
      </c>
      <c r="J53" s="38">
        <f>'[7]КиН из заключения'!F5</f>
        <v>0</v>
      </c>
      <c r="K53" s="38">
        <f>'[7]КиН из заключения'!G5</f>
        <v>0</v>
      </c>
      <c r="L53" s="38">
        <f>'[7]КиН из заключения'!H5</f>
        <v>0</v>
      </c>
      <c r="M53" s="38">
        <f>'[7]КиН из заключения'!I5</f>
        <v>0</v>
      </c>
    </row>
    <row r="54" spans="2:13" ht="17.25" customHeight="1">
      <c r="B54" s="2" t="e">
        <f>B55</f>
        <v>#REF!</v>
      </c>
      <c r="D54" s="10"/>
      <c r="F54" s="15">
        <v>2</v>
      </c>
      <c r="G54" s="83" t="s">
        <v>83</v>
      </c>
      <c r="H54" s="84"/>
      <c r="I54" s="84"/>
      <c r="J54" s="84"/>
      <c r="K54" s="84"/>
      <c r="L54" s="84"/>
      <c r="M54" s="84"/>
    </row>
    <row r="55" spans="2:13" ht="12" customHeight="1">
      <c r="B55" s="2" t="e">
        <f>C51="Водоотведение"</f>
        <v>#REF!</v>
      </c>
      <c r="D55" s="10"/>
      <c r="F55" s="15" t="s">
        <v>37</v>
      </c>
      <c r="G55" s="39" t="s">
        <v>38</v>
      </c>
      <c r="H55" s="37" t="s">
        <v>39</v>
      </c>
      <c r="I55" s="38">
        <f>'[7]КиН из заключения'!E6</f>
        <v>0</v>
      </c>
      <c r="J55" s="38">
        <f>'[7]КиН из заключения'!F6</f>
        <v>0</v>
      </c>
      <c r="K55" s="38">
        <f>'[7]КиН из заключения'!G6</f>
        <v>0</v>
      </c>
      <c r="L55" s="38">
        <f>'[7]КиН из заключения'!H6</f>
        <v>0</v>
      </c>
      <c r="M55" s="38">
        <f>'[7]КиН из заключения'!I6</f>
        <v>0</v>
      </c>
    </row>
    <row r="56" spans="2:13" ht="13.5" customHeight="1">
      <c r="B56" s="2" t="e">
        <f>OR(B57,#REF!)</f>
        <v>#REF!</v>
      </c>
      <c r="D56" s="10"/>
      <c r="F56" s="15">
        <v>3</v>
      </c>
      <c r="G56" s="83" t="s">
        <v>40</v>
      </c>
      <c r="H56" s="84"/>
      <c r="I56" s="84"/>
      <c r="J56" s="84"/>
      <c r="K56" s="84"/>
      <c r="L56" s="84"/>
      <c r="M56" s="84"/>
    </row>
    <row r="57" spans="2:13" ht="16.5" customHeight="1">
      <c r="B57" s="2" t="e">
        <f>AND(C51="Водоотведение",C52&lt;&gt;"Тариф на транспортировку сточных вод")</f>
        <v>#REF!</v>
      </c>
      <c r="D57" s="10"/>
      <c r="F57" s="15" t="s">
        <v>8</v>
      </c>
      <c r="G57" s="39" t="s">
        <v>84</v>
      </c>
      <c r="H57" s="40" t="s">
        <v>41</v>
      </c>
      <c r="I57" s="38">
        <v>1.2912429378531074</v>
      </c>
      <c r="J57" s="38">
        <v>1.2912429378531074</v>
      </c>
      <c r="K57" s="38">
        <v>1.2912429378531074</v>
      </c>
      <c r="L57" s="38">
        <v>1.2912429378531074</v>
      </c>
      <c r="M57" s="38">
        <v>1.2912429378531074</v>
      </c>
    </row>
    <row r="58" spans="2:13" ht="171.75" customHeight="1">
      <c r="B58" s="2"/>
      <c r="D58" s="10"/>
      <c r="F58" s="41"/>
      <c r="G58" s="26"/>
      <c r="H58" s="42"/>
      <c r="I58" s="43"/>
      <c r="J58" s="43"/>
      <c r="K58" s="43"/>
      <c r="L58" s="43"/>
      <c r="M58" s="43"/>
    </row>
    <row r="59" spans="2:13" ht="16.5" customHeight="1">
      <c r="B59" s="2"/>
      <c r="D59" s="10"/>
      <c r="F59" s="102">
        <v>3</v>
      </c>
      <c r="G59" s="102"/>
      <c r="H59" s="102"/>
      <c r="I59" s="102"/>
      <c r="J59" s="102"/>
      <c r="K59" s="102"/>
      <c r="L59" s="102"/>
      <c r="M59" s="102"/>
    </row>
    <row r="60" spans="2:13" ht="38.25" customHeight="1">
      <c r="B60" s="2" t="b">
        <v>1</v>
      </c>
      <c r="D60" s="10"/>
      <c r="F60" s="80" t="s">
        <v>85</v>
      </c>
      <c r="G60" s="80"/>
      <c r="H60" s="80"/>
      <c r="I60" s="80"/>
      <c r="J60" s="80"/>
      <c r="K60" s="80"/>
      <c r="L60" s="80"/>
      <c r="M60" s="80"/>
    </row>
    <row r="61" spans="2:13" ht="12" customHeight="1">
      <c r="B61" s="2" t="b">
        <v>1</v>
      </c>
      <c r="D61" s="44"/>
      <c r="E61" s="45"/>
      <c r="F61" s="87" t="s">
        <v>19</v>
      </c>
      <c r="G61" s="82" t="s">
        <v>30</v>
      </c>
      <c r="H61" s="82" t="s">
        <v>21</v>
      </c>
      <c r="I61" s="82" t="s">
        <v>86</v>
      </c>
      <c r="J61" s="82"/>
      <c r="K61" s="82"/>
      <c r="L61" s="82"/>
      <c r="M61" s="82"/>
    </row>
    <row r="62" spans="2:13" ht="13.5" customHeight="1">
      <c r="B62" s="2" t="b">
        <v>1</v>
      </c>
      <c r="D62" s="44"/>
      <c r="E62" s="45"/>
      <c r="F62" s="87"/>
      <c r="G62" s="82"/>
      <c r="H62" s="82"/>
      <c r="I62" s="11" t="s">
        <v>23</v>
      </c>
      <c r="J62" s="11" t="s">
        <v>24</v>
      </c>
      <c r="K62" s="11" t="s">
        <v>25</v>
      </c>
      <c r="L62" s="11" t="s">
        <v>26</v>
      </c>
      <c r="M62" s="11" t="s">
        <v>47</v>
      </c>
    </row>
    <row r="63" spans="2:13" ht="12.75">
      <c r="B63" s="2" t="e">
        <f>B51</f>
        <v>#REF!</v>
      </c>
      <c r="C63" s="2" t="e">
        <f>#REF!</f>
        <v>#REF!</v>
      </c>
      <c r="D63" s="46"/>
      <c r="E63" s="47"/>
      <c r="F63" s="35">
        <v>1</v>
      </c>
      <c r="G63" s="83" t="s">
        <v>80</v>
      </c>
      <c r="H63" s="84"/>
      <c r="I63" s="84"/>
      <c r="J63" s="84"/>
      <c r="K63" s="84"/>
      <c r="L63" s="84"/>
      <c r="M63" s="85"/>
    </row>
    <row r="64" spans="2:13" ht="13.5" customHeight="1">
      <c r="B64" s="2" t="e">
        <f>B52</f>
        <v>#REF!</v>
      </c>
      <c r="D64" s="46"/>
      <c r="E64" s="47"/>
      <c r="F64" s="36" t="s">
        <v>0</v>
      </c>
      <c r="G64" s="24" t="s">
        <v>81</v>
      </c>
      <c r="H64" s="37" t="s">
        <v>2</v>
      </c>
      <c r="I64" s="16">
        <f>I52</f>
        <v>0</v>
      </c>
      <c r="J64" s="16">
        <f>J52</f>
        <v>0</v>
      </c>
      <c r="K64" s="16">
        <f>K52</f>
        <v>0</v>
      </c>
      <c r="L64" s="16">
        <f>L52</f>
        <v>0</v>
      </c>
      <c r="M64" s="16">
        <f>M52</f>
        <v>0</v>
      </c>
    </row>
    <row r="65" spans="2:17" ht="13.5" customHeight="1">
      <c r="B65" s="2" t="e">
        <f>B64</f>
        <v>#REF!</v>
      </c>
      <c r="D65" s="46"/>
      <c r="E65" s="47"/>
      <c r="F65" s="36"/>
      <c r="G65" s="48" t="s">
        <v>42</v>
      </c>
      <c r="H65" s="37" t="s">
        <v>2</v>
      </c>
      <c r="I65" s="49" t="s">
        <v>11</v>
      </c>
      <c r="J65" s="16">
        <f>IF(I64=0,0,(J64-I64)/I64*100)</f>
        <v>0</v>
      </c>
      <c r="K65" s="16">
        <f>IF(J64=0,0,(K64-J64)/J64*100)</f>
        <v>0</v>
      </c>
      <c r="L65" s="16">
        <f>IF(K64=0,0,(L64-K64)/K64*100)</f>
        <v>0</v>
      </c>
      <c r="M65" s="16">
        <f>IF(L64=0,0,(M64-L64)/L64*100)</f>
        <v>0</v>
      </c>
    </row>
    <row r="66" spans="2:17" ht="9.75" hidden="1" customHeight="1">
      <c r="B66" s="2" t="e">
        <f>#REF!</f>
        <v>#REF!</v>
      </c>
      <c r="C66" s="2" t="e">
        <f>INDEX([5]Тарифы!$AF$86:$AF$99,MATCH(#REF!,[5]Тарифы!$Y$86:$Y$99,0))</f>
        <v>#REF!</v>
      </c>
      <c r="D66" s="46"/>
      <c r="E66" s="47"/>
      <c r="F66" s="36" t="s">
        <v>1</v>
      </c>
      <c r="G66" s="24" t="s">
        <v>87</v>
      </c>
      <c r="H66" s="37" t="s">
        <v>2</v>
      </c>
      <c r="I66" s="16" t="e">
        <f>#REF!</f>
        <v>#REF!</v>
      </c>
      <c r="J66" s="16" t="e">
        <f>#REF!</f>
        <v>#REF!</v>
      </c>
      <c r="K66" s="16" t="e">
        <f>#REF!</f>
        <v>#REF!</v>
      </c>
      <c r="L66" s="16" t="e">
        <f>#REF!</f>
        <v>#REF!</v>
      </c>
      <c r="M66" s="16" t="e">
        <f>#REF!</f>
        <v>#REF!</v>
      </c>
    </row>
    <row r="67" spans="2:17" ht="9.75" hidden="1" customHeight="1">
      <c r="B67" s="2" t="e">
        <f>B66</f>
        <v>#REF!</v>
      </c>
      <c r="D67" s="46"/>
      <c r="E67" s="47"/>
      <c r="F67" s="36"/>
      <c r="G67" s="48" t="s">
        <v>42</v>
      </c>
      <c r="H67" s="37" t="s">
        <v>2</v>
      </c>
      <c r="I67" s="49" t="e">
        <f>IF(H66=0,0,(I66-H66)/H66*100)</f>
        <v>#REF!</v>
      </c>
      <c r="J67" s="16" t="e">
        <f>IF(I66=0,0,(J66-I66)/I66*100)</f>
        <v>#REF!</v>
      </c>
      <c r="K67" s="16" t="e">
        <f>IF(J66=0,0,(K66-J66)/J66*100)</f>
        <v>#REF!</v>
      </c>
      <c r="L67" s="16" t="e">
        <f>IF(K66=0,0,(L66-K66)/K66*100)</f>
        <v>#REF!</v>
      </c>
      <c r="M67" s="16" t="e">
        <f>IF(L66=0,0,(M66-L66)/L66*100)</f>
        <v>#REF!</v>
      </c>
    </row>
    <row r="68" spans="2:17" ht="14.25" customHeight="1">
      <c r="B68" s="2" t="e">
        <f>B53</f>
        <v>#REF!</v>
      </c>
      <c r="D68" s="46"/>
      <c r="E68" s="47"/>
      <c r="F68" s="36" t="s">
        <v>1</v>
      </c>
      <c r="G68" s="24" t="s">
        <v>82</v>
      </c>
      <c r="H68" s="37" t="s">
        <v>2</v>
      </c>
      <c r="I68" s="16">
        <f>I53</f>
        <v>0</v>
      </c>
      <c r="J68" s="16">
        <f>J53</f>
        <v>0</v>
      </c>
      <c r="K68" s="16">
        <f>K53</f>
        <v>0</v>
      </c>
      <c r="L68" s="16">
        <f>L53</f>
        <v>0</v>
      </c>
      <c r="M68" s="16">
        <f>M53</f>
        <v>0</v>
      </c>
    </row>
    <row r="69" spans="2:17" ht="12" customHeight="1">
      <c r="B69" s="2" t="e">
        <f>B68</f>
        <v>#REF!</v>
      </c>
      <c r="D69" s="46"/>
      <c r="E69" s="47"/>
      <c r="F69" s="36"/>
      <c r="G69" s="48" t="s">
        <v>42</v>
      </c>
      <c r="H69" s="37" t="s">
        <v>2</v>
      </c>
      <c r="I69" s="49" t="s">
        <v>11</v>
      </c>
      <c r="J69" s="16">
        <f>IF(I68=0,0,(J68-I68)/I68*100)</f>
        <v>0</v>
      </c>
      <c r="K69" s="16">
        <f>IF(J68=0,0,(K68-J68)/J68*100)</f>
        <v>0</v>
      </c>
      <c r="L69" s="16">
        <f>IF(K68=0,0,(L68-K68)/K68*100)</f>
        <v>0</v>
      </c>
      <c r="M69" s="16">
        <f>IF(L68=0,0,(M68-L68)/L68*100)</f>
        <v>0</v>
      </c>
    </row>
    <row r="70" spans="2:17" ht="14.25" customHeight="1">
      <c r="B70" s="2" t="e">
        <f>B54</f>
        <v>#REF!</v>
      </c>
      <c r="D70" s="46"/>
      <c r="E70" s="47"/>
      <c r="F70" s="15">
        <v>2</v>
      </c>
      <c r="G70" s="83" t="s">
        <v>83</v>
      </c>
      <c r="H70" s="84"/>
      <c r="I70" s="84"/>
      <c r="J70" s="84"/>
      <c r="K70" s="84"/>
      <c r="L70" s="84"/>
      <c r="M70" s="85"/>
    </row>
    <row r="71" spans="2:17" ht="15" customHeight="1">
      <c r="B71" s="2" t="e">
        <f>B55</f>
        <v>#REF!</v>
      </c>
      <c r="D71" s="46"/>
      <c r="E71" s="47"/>
      <c r="F71" s="15" t="s">
        <v>37</v>
      </c>
      <c r="G71" s="39" t="s">
        <v>38</v>
      </c>
      <c r="H71" s="37" t="s">
        <v>39</v>
      </c>
      <c r="I71" s="16">
        <f>I55</f>
        <v>0</v>
      </c>
      <c r="J71" s="16">
        <f>J55</f>
        <v>0</v>
      </c>
      <c r="K71" s="16">
        <f>K55</f>
        <v>0</v>
      </c>
      <c r="L71" s="16">
        <f>L55</f>
        <v>0</v>
      </c>
      <c r="M71" s="16">
        <f>M55</f>
        <v>0</v>
      </c>
    </row>
    <row r="72" spans="2:17" ht="11.25" customHeight="1">
      <c r="B72" s="2" t="e">
        <f>B71</f>
        <v>#REF!</v>
      </c>
      <c r="D72" s="46"/>
      <c r="E72" s="47"/>
      <c r="F72" s="36"/>
      <c r="G72" s="48" t="s">
        <v>42</v>
      </c>
      <c r="H72" s="37" t="s">
        <v>2</v>
      </c>
      <c r="I72" s="49" t="s">
        <v>11</v>
      </c>
      <c r="J72" s="16">
        <f>IF(I71=0,0,(J71-I71)/I71*100)</f>
        <v>0</v>
      </c>
      <c r="K72" s="16">
        <f>IF(J71=0,0,(K71-J71)/J71*100)</f>
        <v>0</v>
      </c>
      <c r="L72" s="16">
        <f>IF(K71=0,0,(L71-K71)/K71*100)</f>
        <v>0</v>
      </c>
      <c r="M72" s="16">
        <f>IF(L71=0,0,(M71-L71)/L71*100)</f>
        <v>0</v>
      </c>
    </row>
    <row r="73" spans="2:17" ht="14.25" customHeight="1">
      <c r="B73" s="2" t="e">
        <f>B56</f>
        <v>#REF!</v>
      </c>
      <c r="D73" s="46"/>
      <c r="E73" s="47"/>
      <c r="F73" s="15">
        <v>3</v>
      </c>
      <c r="G73" s="83" t="s">
        <v>40</v>
      </c>
      <c r="H73" s="84"/>
      <c r="I73" s="84"/>
      <c r="J73" s="84"/>
      <c r="K73" s="84"/>
      <c r="L73" s="84"/>
      <c r="M73" s="85"/>
    </row>
    <row r="74" spans="2:17" ht="15.75" customHeight="1">
      <c r="B74" s="2" t="e">
        <f>#REF!</f>
        <v>#REF!</v>
      </c>
      <c r="D74" s="46"/>
      <c r="E74" s="47"/>
      <c r="F74" s="15" t="s">
        <v>8</v>
      </c>
      <c r="G74" s="39" t="s">
        <v>84</v>
      </c>
      <c r="H74" s="40" t="s">
        <v>41</v>
      </c>
      <c r="I74" s="16">
        <f>I57</f>
        <v>1.2912429378531074</v>
      </c>
      <c r="J74" s="16">
        <f t="shared" ref="J74:M74" si="0">J57</f>
        <v>1.2912429378531074</v>
      </c>
      <c r="K74" s="16">
        <f t="shared" si="0"/>
        <v>1.2912429378531074</v>
      </c>
      <c r="L74" s="16">
        <f t="shared" si="0"/>
        <v>1.2912429378531074</v>
      </c>
      <c r="M74" s="16">
        <f t="shared" si="0"/>
        <v>1.2912429378531074</v>
      </c>
      <c r="N74" s="1" t="s">
        <v>88</v>
      </c>
    </row>
    <row r="75" spans="2:17" ht="12.75">
      <c r="B75" s="2" t="e">
        <f>B74</f>
        <v>#REF!</v>
      </c>
      <c r="D75" s="46"/>
      <c r="E75" s="47"/>
      <c r="F75" s="36"/>
      <c r="G75" s="48" t="s">
        <v>42</v>
      </c>
      <c r="H75" s="37" t="s">
        <v>2</v>
      </c>
      <c r="I75" s="49" t="s">
        <v>11</v>
      </c>
      <c r="J75" s="16">
        <f>IF(I74=0,0,(J74-I74)/I74*100)</f>
        <v>0</v>
      </c>
      <c r="K75" s="16">
        <f>IF(J74=0,0,(K74-J74)/J74*100)</f>
        <v>0</v>
      </c>
      <c r="L75" s="16">
        <f>IF(K74=0,0,(L74-K74)/K74*100)</f>
        <v>0</v>
      </c>
      <c r="M75" s="16">
        <f>IF(L74=0,0,(M74-L74)/L74*100)</f>
        <v>0</v>
      </c>
    </row>
    <row r="76" spans="2:17" ht="12.75">
      <c r="D76" s="10"/>
      <c r="F76" s="80" t="s">
        <v>43</v>
      </c>
      <c r="G76" s="80"/>
      <c r="H76" s="80"/>
      <c r="I76" s="80"/>
      <c r="J76" s="80"/>
      <c r="K76" s="80"/>
      <c r="L76" s="80"/>
      <c r="M76" s="80"/>
    </row>
    <row r="77" spans="2:17" ht="25.5">
      <c r="D77" s="10"/>
      <c r="F77" s="50" t="s">
        <v>19</v>
      </c>
      <c r="G77" s="50" t="s">
        <v>30</v>
      </c>
      <c r="H77" s="11" t="s">
        <v>21</v>
      </c>
      <c r="I77" s="51" t="s">
        <v>89</v>
      </c>
      <c r="J77" s="51" t="s">
        <v>90</v>
      </c>
      <c r="K77" s="61" t="s">
        <v>49</v>
      </c>
      <c r="L77" s="61" t="s">
        <v>50</v>
      </c>
      <c r="M77" s="60" t="s">
        <v>53</v>
      </c>
      <c r="N77" s="79"/>
      <c r="O77" s="86"/>
      <c r="P77" s="86"/>
    </row>
    <row r="78" spans="2:17" ht="14.25" customHeight="1">
      <c r="D78" s="10"/>
      <c r="F78" s="50" t="s">
        <v>31</v>
      </c>
      <c r="G78" s="65" t="s">
        <v>91</v>
      </c>
      <c r="H78" s="66"/>
      <c r="I78" s="34">
        <v>2613.5605810100983</v>
      </c>
      <c r="J78" s="34">
        <v>3990.28284274016</v>
      </c>
      <c r="K78" s="51">
        <v>3529.79</v>
      </c>
      <c r="L78" s="51">
        <v>4149.57</v>
      </c>
      <c r="M78" s="62"/>
      <c r="N78" s="52"/>
      <c r="O78" s="53"/>
      <c r="P78" s="53"/>
    </row>
    <row r="79" spans="2:17" ht="11.25" customHeight="1">
      <c r="D79" s="10"/>
      <c r="F79" s="50" t="s">
        <v>0</v>
      </c>
      <c r="G79" s="65" t="s">
        <v>92</v>
      </c>
      <c r="H79" s="65" t="s">
        <v>6</v>
      </c>
      <c r="I79" s="54">
        <v>1081.0879967591359</v>
      </c>
      <c r="J79" s="54">
        <v>1132.7230919721601</v>
      </c>
      <c r="K79" s="51">
        <v>1282.56</v>
      </c>
      <c r="L79" s="51">
        <v>1330.97</v>
      </c>
      <c r="M79" s="63"/>
      <c r="N79" s="79"/>
      <c r="O79" s="79"/>
      <c r="P79" s="79"/>
      <c r="Q79" s="1" t="s">
        <v>93</v>
      </c>
    </row>
    <row r="80" spans="2:17" ht="11.25" hidden="1" customHeight="1">
      <c r="D80" s="10"/>
      <c r="F80" s="50" t="s">
        <v>94</v>
      </c>
      <c r="G80" s="65" t="s">
        <v>95</v>
      </c>
      <c r="H80" s="65" t="s">
        <v>6</v>
      </c>
      <c r="I80" s="54">
        <f>'[7]Расчет тарифа мет. инд. 5 лет'!M28+'[7]Расчет тарифа мет. инд. 5 лет'!M32+'[7]Расчет тарифа мет. инд. 5 лет'!M33+'[7]Расчет тарифа мет. инд. 5 лет'!M39+'[7]Расчет тарифа мет. инд. 5 лет'!M43+'[7]Расчет тарифа мет. инд. 5 лет'!M52</f>
        <v>965.62566751100758</v>
      </c>
      <c r="J80" s="54">
        <f>'[7]Расчет тарифа мет. инд. 5 лет'!N28+'[7]Расчет тарифа мет. инд. 5 лет'!N32+'[7]Расчет тарифа мет. инд. 5 лет'!N33+'[7]Расчет тарифа мет. инд. 5 лет'!N39+'[7]Расчет тарифа мет. инд. 5 лет'!N43+'[7]Расчет тарифа мет. инд. 5 лет'!N52</f>
        <v>2014.3559999999998</v>
      </c>
      <c r="K80" s="51"/>
      <c r="L80" s="51"/>
      <c r="M80" s="63"/>
      <c r="N80" s="79"/>
      <c r="O80" s="79"/>
      <c r="P80" s="79"/>
    </row>
    <row r="81" spans="4:16" ht="11.25" hidden="1" customHeight="1">
      <c r="D81" s="10"/>
      <c r="F81" s="50" t="s">
        <v>96</v>
      </c>
      <c r="G81" s="65" t="s">
        <v>97</v>
      </c>
      <c r="H81" s="65" t="s">
        <v>6</v>
      </c>
      <c r="I81" s="54">
        <f>'[7]Расчет тарифа мет. инд. 5 лет'!M49</f>
        <v>93.800745320733043</v>
      </c>
      <c r="J81" s="54">
        <f>'[7]Расчет тарифа мет. инд. 5 лет'!N49</f>
        <v>81.3</v>
      </c>
      <c r="K81" s="51"/>
      <c r="L81" s="51"/>
      <c r="M81" s="63"/>
      <c r="N81" s="79"/>
      <c r="O81" s="79"/>
      <c r="P81" s="79"/>
    </row>
    <row r="82" spans="4:16" ht="11.25" customHeight="1">
      <c r="D82" s="10"/>
      <c r="F82" s="50" t="s">
        <v>1</v>
      </c>
      <c r="G82" s="65" t="s">
        <v>5</v>
      </c>
      <c r="H82" s="65" t="s">
        <v>6</v>
      </c>
      <c r="I82" s="54">
        <v>589.24858514666664</v>
      </c>
      <c r="J82" s="54">
        <v>356.01248900000002</v>
      </c>
      <c r="K82" s="51">
        <v>643.6</v>
      </c>
      <c r="L82" s="51">
        <v>315.13</v>
      </c>
      <c r="M82" s="63"/>
      <c r="N82" s="79"/>
      <c r="O82" s="79"/>
      <c r="P82" s="79"/>
    </row>
    <row r="83" spans="4:16" ht="12.75">
      <c r="D83" s="10"/>
      <c r="F83" s="50" t="s">
        <v>101</v>
      </c>
      <c r="G83" s="65" t="s">
        <v>77</v>
      </c>
      <c r="H83" s="65" t="s">
        <v>6</v>
      </c>
      <c r="I83" s="54">
        <v>0</v>
      </c>
      <c r="J83" s="54">
        <v>0</v>
      </c>
      <c r="K83" s="51">
        <v>0</v>
      </c>
      <c r="L83" s="51">
        <v>0</v>
      </c>
      <c r="M83" s="63"/>
      <c r="N83" s="79"/>
      <c r="O83" s="79"/>
      <c r="P83" s="79"/>
    </row>
    <row r="84" spans="4:16" ht="12.75" hidden="1" customHeight="1">
      <c r="D84" s="10"/>
      <c r="F84" s="50"/>
      <c r="G84" s="67" t="str">
        <f>G42</f>
        <v>Всего за счет тарифных и прочих источников</v>
      </c>
      <c r="H84" s="65"/>
      <c r="I84" s="54"/>
      <c r="J84" s="54"/>
      <c r="K84" s="51"/>
      <c r="L84" s="51"/>
      <c r="M84" s="63"/>
      <c r="N84" s="79"/>
      <c r="O84" s="79"/>
      <c r="P84" s="79"/>
    </row>
    <row r="85" spans="4:16" ht="15" customHeight="1">
      <c r="D85" s="10"/>
      <c r="F85" s="50" t="s">
        <v>4</v>
      </c>
      <c r="G85" s="65" t="s">
        <v>98</v>
      </c>
      <c r="H85" s="65" t="s">
        <v>44</v>
      </c>
      <c r="I85" s="55">
        <v>70.8</v>
      </c>
      <c r="J85" s="55">
        <v>23.52</v>
      </c>
      <c r="K85" s="34">
        <v>70.8</v>
      </c>
      <c r="L85" s="34">
        <v>23.46</v>
      </c>
      <c r="M85" s="63"/>
      <c r="N85" s="79"/>
      <c r="O85" s="79"/>
      <c r="P85" s="79"/>
    </row>
    <row r="86" spans="4:16" ht="12" customHeight="1">
      <c r="D86" s="10"/>
      <c r="F86" s="50" t="s">
        <v>7</v>
      </c>
      <c r="G86" s="73" t="s">
        <v>99</v>
      </c>
      <c r="H86" s="74"/>
      <c r="I86" s="74"/>
      <c r="J86" s="74"/>
      <c r="K86" s="74"/>
      <c r="L86" s="75"/>
      <c r="M86" s="63"/>
      <c r="N86" s="52"/>
      <c r="O86" s="52"/>
      <c r="P86" s="52"/>
    </row>
    <row r="87" spans="4:16" ht="11.25" customHeight="1">
      <c r="D87" s="10"/>
      <c r="F87" s="50" t="s">
        <v>8</v>
      </c>
      <c r="G87" s="68" t="str">
        <f>G64</f>
        <v>подпункт "а" пункта 12 приказа Минстроя России от 04.04.2014 № 162/пр</v>
      </c>
      <c r="H87" s="69" t="s">
        <v>2</v>
      </c>
      <c r="I87" s="56">
        <f>'[7]Расчет КиН (полный цикл)'!G30</f>
        <v>0</v>
      </c>
      <c r="J87" s="57">
        <f>'[7]Расчет КиН (полный цикл)'!I30</f>
        <v>0</v>
      </c>
      <c r="K87" s="51">
        <v>0</v>
      </c>
      <c r="L87" s="51">
        <v>0</v>
      </c>
      <c r="M87" s="63"/>
      <c r="N87" s="52"/>
      <c r="O87" s="52"/>
      <c r="P87" s="52"/>
    </row>
    <row r="88" spans="4:16" ht="11.25" customHeight="1">
      <c r="D88" s="10"/>
      <c r="F88" s="50" t="s">
        <v>9</v>
      </c>
      <c r="G88" s="68" t="str">
        <f>G68</f>
        <v>подпункт "в" пункта 12 приказа Минстроя России от 04.04.2014 № 162/пр</v>
      </c>
      <c r="H88" s="69" t="s">
        <v>2</v>
      </c>
      <c r="I88" s="56">
        <v>0</v>
      </c>
      <c r="J88" s="56">
        <v>0</v>
      </c>
      <c r="K88" s="51">
        <v>0</v>
      </c>
      <c r="L88" s="51">
        <v>0</v>
      </c>
      <c r="M88" s="63"/>
      <c r="N88" s="52"/>
      <c r="O88" s="52"/>
      <c r="P88" s="52"/>
    </row>
    <row r="89" spans="4:16" ht="11.25" customHeight="1">
      <c r="D89" s="10"/>
      <c r="F89" s="50" t="s">
        <v>10</v>
      </c>
      <c r="G89" s="68" t="str">
        <f>G71</f>
        <v>пункт 11 приказа Минстроя России от 04.04.2014 № 162/пр</v>
      </c>
      <c r="H89" s="69" t="s">
        <v>2</v>
      </c>
      <c r="I89" s="56">
        <v>0</v>
      </c>
      <c r="J89" s="56">
        <v>0</v>
      </c>
      <c r="K89" s="51">
        <v>0</v>
      </c>
      <c r="L89" s="51">
        <v>0</v>
      </c>
      <c r="M89" s="64"/>
      <c r="N89" s="52"/>
      <c r="O89" s="52"/>
      <c r="P89" s="52"/>
    </row>
    <row r="90" spans="4:16" ht="12.75">
      <c r="D90" s="10"/>
      <c r="F90" s="80" t="s">
        <v>45</v>
      </c>
      <c r="G90" s="80"/>
      <c r="H90" s="80"/>
      <c r="I90" s="80"/>
      <c r="J90" s="80"/>
      <c r="K90" s="80"/>
      <c r="L90" s="80"/>
      <c r="M90" s="80"/>
    </row>
    <row r="91" spans="4:16" ht="12.75" customHeight="1">
      <c r="D91" s="10"/>
      <c r="F91" s="78" t="s">
        <v>19</v>
      </c>
      <c r="G91" s="81" t="s">
        <v>34</v>
      </c>
      <c r="H91" s="82" t="s">
        <v>21</v>
      </c>
      <c r="I91" s="82" t="s">
        <v>86</v>
      </c>
      <c r="J91" s="82"/>
      <c r="K91" s="82"/>
      <c r="L91" s="82"/>
      <c r="M91" s="82"/>
    </row>
    <row r="92" spans="4:16" ht="12.75">
      <c r="D92" s="10"/>
      <c r="F92" s="78"/>
      <c r="G92" s="81"/>
      <c r="H92" s="82"/>
      <c r="I92" s="11" t="s">
        <v>23</v>
      </c>
      <c r="J92" s="11" t="s">
        <v>24</v>
      </c>
      <c r="K92" s="11" t="s">
        <v>25</v>
      </c>
      <c r="L92" s="11" t="s">
        <v>26</v>
      </c>
      <c r="M92" s="11" t="s">
        <v>47</v>
      </c>
    </row>
    <row r="93" spans="4:16" ht="11.25" customHeight="1">
      <c r="D93" s="58">
        <v>1</v>
      </c>
      <c r="E93" s="4"/>
      <c r="F93" s="76">
        <v>1</v>
      </c>
      <c r="G93" s="77" t="s">
        <v>46</v>
      </c>
      <c r="H93" s="78" t="s">
        <v>6</v>
      </c>
      <c r="I93" s="70" t="s">
        <v>11</v>
      </c>
      <c r="J93" s="70" t="s">
        <v>11</v>
      </c>
      <c r="K93" s="70" t="s">
        <v>11</v>
      </c>
      <c r="L93" s="70" t="s">
        <v>11</v>
      </c>
      <c r="M93" s="70" t="s">
        <v>11</v>
      </c>
    </row>
    <row r="94" spans="4:16" ht="4.5" customHeight="1">
      <c r="D94" s="58"/>
      <c r="E94" s="4"/>
      <c r="F94" s="76"/>
      <c r="G94" s="77"/>
      <c r="H94" s="78"/>
      <c r="I94" s="71"/>
      <c r="J94" s="71"/>
      <c r="K94" s="71"/>
      <c r="L94" s="71"/>
      <c r="M94" s="71"/>
    </row>
    <row r="95" spans="4:16" ht="1.5" customHeight="1">
      <c r="F95" s="59"/>
    </row>
    <row r="96" spans="4:16" ht="4.5" hidden="1" customHeight="1"/>
    <row r="97" spans="6:13" hidden="1"/>
    <row r="98" spans="6:13" ht="6" hidden="1" customHeight="1"/>
    <row r="99" spans="6:13" ht="2.25" hidden="1" customHeight="1"/>
    <row r="100" spans="6:13" ht="30" customHeight="1">
      <c r="F100" s="72" t="s">
        <v>100</v>
      </c>
      <c r="G100" s="72"/>
      <c r="H100" s="72"/>
      <c r="I100" s="72"/>
      <c r="J100" s="72"/>
      <c r="K100" s="72"/>
      <c r="L100" s="72"/>
      <c r="M100" s="72"/>
    </row>
  </sheetData>
  <mergeCells count="66">
    <mergeCell ref="F10:M10"/>
    <mergeCell ref="F11:M11"/>
    <mergeCell ref="F12:G12"/>
    <mergeCell ref="H12:M12"/>
    <mergeCell ref="F13:G13"/>
    <mergeCell ref="H13:M13"/>
    <mergeCell ref="F23:M23"/>
    <mergeCell ref="F14:G14"/>
    <mergeCell ref="H14:M14"/>
    <mergeCell ref="F15:G15"/>
    <mergeCell ref="H15:M15"/>
    <mergeCell ref="F16:G16"/>
    <mergeCell ref="H16:M16"/>
    <mergeCell ref="F17:M17"/>
    <mergeCell ref="F18:F19"/>
    <mergeCell ref="G18:G19"/>
    <mergeCell ref="H18:H19"/>
    <mergeCell ref="I18:M18"/>
    <mergeCell ref="H44:M44"/>
    <mergeCell ref="F24:F25"/>
    <mergeCell ref="G24:G25"/>
    <mergeCell ref="H24:H25"/>
    <mergeCell ref="I24:M24"/>
    <mergeCell ref="F34:M34"/>
    <mergeCell ref="F35:M35"/>
    <mergeCell ref="F36:F37"/>
    <mergeCell ref="G36:G37"/>
    <mergeCell ref="H36:H37"/>
    <mergeCell ref="I36:M36"/>
    <mergeCell ref="F43:M43"/>
    <mergeCell ref="F61:F62"/>
    <mergeCell ref="G61:G62"/>
    <mergeCell ref="H61:H62"/>
    <mergeCell ref="I61:M61"/>
    <mergeCell ref="H45:M47"/>
    <mergeCell ref="F48:M48"/>
    <mergeCell ref="F49:F50"/>
    <mergeCell ref="G49:G50"/>
    <mergeCell ref="H49:H50"/>
    <mergeCell ref="I49:M49"/>
    <mergeCell ref="G51:M51"/>
    <mergeCell ref="G54:M54"/>
    <mergeCell ref="G56:M56"/>
    <mergeCell ref="F59:M59"/>
    <mergeCell ref="F60:M60"/>
    <mergeCell ref="G63:M63"/>
    <mergeCell ref="G70:M70"/>
    <mergeCell ref="G73:M73"/>
    <mergeCell ref="F76:M76"/>
    <mergeCell ref="N77:P77"/>
    <mergeCell ref="N79:P85"/>
    <mergeCell ref="F90:M90"/>
    <mergeCell ref="F91:F92"/>
    <mergeCell ref="G91:G92"/>
    <mergeCell ref="H91:H92"/>
    <mergeCell ref="I91:M91"/>
    <mergeCell ref="L93:L94"/>
    <mergeCell ref="M93:M94"/>
    <mergeCell ref="F100:M100"/>
    <mergeCell ref="G86:L86"/>
    <mergeCell ref="F93:F94"/>
    <mergeCell ref="G93:G94"/>
    <mergeCell ref="H93:H94"/>
    <mergeCell ref="I93:I94"/>
    <mergeCell ref="J93:J94"/>
    <mergeCell ref="K93:K94"/>
  </mergeCells>
  <dataValidations count="1">
    <dataValidation type="list" allowBlank="1" showInputMessage="1" showErrorMessage="1" sqref="N10">
      <formula1>version_PP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</cp:lastModifiedBy>
  <cp:lastPrinted>2024-10-28T07:34:22Z</cp:lastPrinted>
  <dcterms:created xsi:type="dcterms:W3CDTF">2024-05-16T13:50:28Z</dcterms:created>
  <dcterms:modified xsi:type="dcterms:W3CDTF">2024-11-04T16:27:43Z</dcterms:modified>
</cp:coreProperties>
</file>