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1\Проекты решений на 30.10.2024\ворд\"/>
    </mc:Choice>
  </mc:AlternateContent>
  <bookViews>
    <workbookView xWindow="0" yWindow="0" windowWidth="28800" windowHeight="12225" tabRatio="818"/>
  </bookViews>
  <sheets>
    <sheet name="КОРР ПП ВС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uhg_flag">[1]Титульный!$F$32</definedName>
    <definedName name="dateBuhg">[1]Титульный!$F$33</definedName>
    <definedName name="ed_izm">#REF!</definedName>
    <definedName name="god">#REF!</definedName>
    <definedName name="List01_flag_index_1">#REF!</definedName>
    <definedName name="List01_flag_index_2">#REF!</definedName>
    <definedName name="logic">#REF!</definedName>
    <definedName name="mo">[2]Титульный!$F$22</definedName>
    <definedName name="MO_LIST_9">[2]REESTR_MO!$B$52:$B$65</definedName>
    <definedName name="mr">[2]Титульный!$F$20</definedName>
    <definedName name="MR_LIST">[2]REESTR_MO!$D$2:$D$46</definedName>
    <definedName name="mreg">[2]Титульный!#REF!</definedName>
    <definedName name="p1_rst_1">[3]Лист2!$A$1</definedName>
    <definedName name="region_name">[4]Титульный!$AD$11</definedName>
    <definedName name="REGULATION_METHODS">[4]Титульный!$AD$62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r_np">#REF!</definedName>
    <definedName name="T2_DiapProt">P1_T2_DiapProt,P2_T2_DiapProt</definedName>
    <definedName name="T6_Protect">P1_T6_Protect,P2_T6_Protect</definedName>
    <definedName name="tariftype">[2]Титульный!$F$4</definedName>
    <definedName name="type_sh">#REF!</definedName>
    <definedName name="version">#REF!</definedName>
    <definedName name="version_PP">[5]TECHSHEET!$DG$2:$DG$3</definedName>
    <definedName name="vid_top">#REF!</definedName>
    <definedName name="year">[2]Титульный!$F$9</definedName>
    <definedName name="year_list">[2]TEHSHEET!$I$1:$I$15</definedName>
    <definedName name="л.">#REF!</definedName>
    <definedName name="ннкуго">P1_T2_DiapProt,P2_T2_DiapProt</definedName>
    <definedName name="_xlnm.Print_Area" localSheetId="0">'КОРР ПП ВС'!$A$1:$M$92</definedName>
    <definedName name="П12556">P6_T2.1?Protection</definedName>
    <definedName name="паапш">P1_T25?Data,P2_T25?Data</definedName>
    <definedName name="Перечень">'[6]3.6.1.'!#REF!</definedName>
    <definedName name="Т2">P1_T2_DiapProt,P2_T2_DiapProt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J19" i="4"/>
  <c r="B69" i="4" l="1"/>
  <c r="B70" i="4" s="1"/>
  <c r="C59" i="4" a="1"/>
  <c r="C59" i="4" s="1"/>
  <c r="C58" i="4" s="1" a="1"/>
  <c r="C58" i="4" s="1"/>
  <c r="B53" i="4"/>
  <c r="B51" i="4"/>
  <c r="B66" i="4" s="1"/>
  <c r="C47" i="4" a="1"/>
  <c r="C47" i="4" s="1"/>
  <c r="C46" i="4" a="1"/>
  <c r="C46" i="4" s="1"/>
  <c r="B27" i="4"/>
  <c r="B28" i="4" s="1"/>
  <c r="B30" i="4" s="1"/>
  <c r="B26" i="4"/>
  <c r="B25" i="4"/>
  <c r="C22" i="4" a="1"/>
  <c r="C22" i="4" s="1"/>
  <c r="B24" i="4" s="1" a="1"/>
  <c r="B24" i="4" s="1"/>
  <c r="B22" i="4"/>
  <c r="B23" i="4" s="1"/>
  <c r="B20" i="4"/>
  <c r="B19" i="4"/>
  <c r="B17" i="4"/>
  <c r="B16" i="4"/>
  <c r="B18" i="4" s="1"/>
  <c r="B47" i="4" l="1"/>
  <c r="B52" i="4"/>
  <c r="B67" i="4" s="1"/>
  <c r="B68" i="4" s="1"/>
  <c r="B50" i="4"/>
  <c r="B48" i="4"/>
  <c r="B61" i="4" s="1"/>
  <c r="B62" i="4" s="1"/>
  <c r="B59" i="4" l="1"/>
  <c r="B60" i="4" s="1"/>
  <c r="B46" i="4"/>
  <c r="B58" i="4" s="1"/>
  <c r="B64" i="4"/>
  <c r="B65" i="4" s="1"/>
  <c r="B49" i="4"/>
  <c r="B63" i="4" s="1"/>
</calcChain>
</file>

<file path=xl/sharedStrings.xml><?xml version="1.0" encoding="utf-8"?>
<sst xmlns="http://schemas.openxmlformats.org/spreadsheetml/2006/main" count="207" uniqueCount="92">
  <si>
    <t>1.1</t>
  </si>
  <si>
    <t>1.2</t>
  </si>
  <si>
    <t>%</t>
  </si>
  <si>
    <t>Операционные расходы</t>
  </si>
  <si>
    <t>2</t>
  </si>
  <si>
    <t>Расходы на энергетические ресурсы</t>
  </si>
  <si>
    <t>тыс.руб.</t>
  </si>
  <si>
    <t>3</t>
  </si>
  <si>
    <t>3.1</t>
  </si>
  <si>
    <t>3.2</t>
  </si>
  <si>
    <t>3.3</t>
  </si>
  <si>
    <t>-</t>
  </si>
  <si>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</si>
  <si>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</si>
  <si>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</si>
  <si>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</si>
  <si>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</si>
  <si>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</si>
  <si>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</si>
  <si>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</si>
  <si>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</si>
  <si>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</si>
  <si>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</si>
  <si>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</si>
  <si>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</si>
  <si>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</si>
  <si>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</si>
  <si>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</si>
  <si>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</si>
  <si>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</si>
  <si>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</si>
  <si>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</si>
  <si>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</si>
  <si>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</si>
  <si>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</si>
  <si>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</si>
  <si>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- населению</t>
  </si>
  <si>
    <t xml:space="preserve">- бюджетным организациям </t>
  </si>
  <si>
    <t>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</si>
  <si>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</si>
  <si>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</si>
  <si>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2026 год*</t>
  </si>
  <si>
    <t>2027 год*</t>
  </si>
  <si>
    <t>1</t>
  </si>
  <si>
    <t>Финансовые потребности за счет тарифных источников (без учета расходов на инвестиции), в том числе:</t>
  </si>
  <si>
    <t xml:space="preserve">  - операционные расходы</t>
  </si>
  <si>
    <t xml:space="preserve">  - расходы на энергетические ресурсы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</si>
  <si>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</si>
  <si>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</si>
  <si>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</si>
  <si>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</si>
  <si>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</si>
  <si>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</si>
  <si>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</si>
  <si>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</si>
  <si>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</si>
  <si>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</si>
  <si>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</si>
  <si>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</si>
  <si>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</si>
  <si>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</si>
  <si>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</si>
  <si>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</si>
  <si>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</si>
  <si>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Раздел 8. Отчет об исполнении производственной программы за истекший период регулирования</t>
  </si>
  <si>
    <t>План 
на 2022 год</t>
  </si>
  <si>
    <t>Финансовые потребности за счет тарифных источников, в том числе: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</si>
  <si>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</si>
  <si>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</si>
  <si>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</si>
  <si>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</si>
  <si>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</si>
  <si>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</si>
  <si>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</si>
  <si>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2028 год</t>
  </si>
  <si>
    <t>2028 год*</t>
  </si>
  <si>
    <t>с 01.01.2024 по 31.12.2028</t>
  </si>
  <si>
    <t>Факт
 за 2022 год</t>
  </si>
  <si>
    <t>План 
на 2023 год</t>
  </si>
  <si>
    <t>Факт
 за 2023 год</t>
  </si>
  <si>
    <t>к решению правления</t>
  </si>
  <si>
    <t>РСТ Кировской области</t>
  </si>
  <si>
    <t xml:space="preserve">   * финансовые потребности на 2026-2028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</si>
  <si>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Примечание</t>
  </si>
  <si>
    <t>Приложение № 2</t>
  </si>
  <si>
    <t>Приложение № 3</t>
  </si>
  <si>
    <t>- подразделениям предприятия</t>
  </si>
  <si>
    <t>от 08.11.2023 № 39/46-кс-2024</t>
  </si>
  <si>
    <t>Акционерное общество "Нововятский лесоперерабатывающий комбинат"</t>
  </si>
  <si>
    <t>610008, Кировская область, г. Киров, ул. Советская, д. 28</t>
  </si>
  <si>
    <t>Производственная программа в сфере холодного водоснабжения акционерного общества «Нововятский лесоперерабатывающий комбинат»  на 2024-2028 годы</t>
  </si>
  <si>
    <t>от 30.10.2024 № 38/35-кс-2025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</si>
</sst>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-* #,##0.00_р_._-;\-* #,##0.00_р_._-;_-* &quot;-&quot;??_р_._-;_-@_-"/>
    <numFmt numFmtId="166" formatCode="&quot;$&quot;#,##0_);[Red]\(&quot;$&quot;#,##0\)"/>
    <numFmt numFmtId="167" formatCode="_-* #,##0.00[$€-1]_-;\-* #,##0.00[$€-1]_-;_-* &quot;-&quot;??[$€-1]_-"/>
    <numFmt numFmtId="168" formatCode="#,##0.0"/>
    <numFmt numFmtId="169" formatCode="#,##0.000"/>
    <numFmt numFmtId="170" formatCode="#,##0.0000"/>
  </numFmts>
  <fonts count="3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rgb="FF000080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128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11" applyFill="0">
      <alignment horizontal="center" vertical="center" wrapText="1"/>
    </xf>
    <xf numFmtId="0" fontId="5" fillId="0" borderId="11" applyFill="0">
      <alignment horizontal="center" vertical="center"/>
    </xf>
    <xf numFmtId="0" fontId="5" fillId="0" borderId="13" applyFill="0">
      <alignment horizontal="right" vertical="center" wrapText="1" indent="1"/>
    </xf>
    <xf numFmtId="0" fontId="5" fillId="0" borderId="14" applyFill="0">
      <alignment horizontal="right" vertical="center" wrapText="1" indent="1"/>
    </xf>
    <xf numFmtId="0" fontId="7" fillId="0" borderId="15" applyFill="0">
      <alignment horizontal="center" vertical="center" wrapText="1"/>
    </xf>
    <xf numFmtId="0" fontId="7" fillId="0" borderId="13" applyFill="0">
      <alignment horizontal="right" vertical="center" wrapText="1" indent="1"/>
    </xf>
    <xf numFmtId="0" fontId="7" fillId="0" borderId="14" applyFill="0">
      <alignment horizontal="right" vertical="center" wrapText="1" indent="1"/>
    </xf>
    <xf numFmtId="0" fontId="7" fillId="0" borderId="16" applyFill="0">
      <alignment horizontal="center" vertical="center"/>
    </xf>
    <xf numFmtId="0" fontId="7" fillId="0" borderId="0" applyFill="0" applyBorder="0"/>
    <xf numFmtId="0" fontId="7" fillId="0" borderId="13" applyFill="0">
      <alignment horizontal="center" vertical="center" wrapText="1"/>
    </xf>
    <xf numFmtId="0" fontId="7" fillId="0" borderId="18" applyFill="0">
      <alignment horizontal="center" vertical="center" wrapText="1"/>
    </xf>
    <xf numFmtId="0" fontId="7" fillId="0" borderId="19" applyFill="0">
      <alignment horizontal="center" vertical="center" wrapText="1"/>
    </xf>
    <xf numFmtId="0" fontId="7" fillId="0" borderId="20" applyFill="0">
      <alignment horizontal="center" vertical="center" wrapText="1"/>
    </xf>
    <xf numFmtId="0" fontId="7" fillId="0" borderId="14" applyFill="0">
      <alignment horizontal="center" vertical="center" wrapText="1"/>
    </xf>
    <xf numFmtId="0" fontId="7" fillId="0" borderId="21" applyFill="0">
      <alignment horizontal="center" vertical="center" wrapText="1"/>
    </xf>
    <xf numFmtId="0" fontId="7" fillId="0" borderId="22" applyFill="0">
      <alignment horizontal="center" vertical="center" wrapText="1"/>
    </xf>
    <xf numFmtId="0" fontId="7" fillId="0" borderId="16" applyFill="0">
      <alignment horizontal="center" vertical="center" wrapText="1"/>
    </xf>
    <xf numFmtId="0" fontId="7" fillId="0" borderId="23" applyFill="0">
      <alignment vertical="center"/>
    </xf>
    <xf numFmtId="49" fontId="7" fillId="0" borderId="13" applyFill="0">
      <alignment horizontal="center" vertical="center" wrapText="1"/>
    </xf>
    <xf numFmtId="0" fontId="7" fillId="0" borderId="14" applyFill="0">
      <alignment horizontal="left" vertical="center" wrapText="1"/>
    </xf>
    <xf numFmtId="0" fontId="7" fillId="0" borderId="13" applyFill="0">
      <alignment horizontal="center" vertical="center"/>
    </xf>
    <xf numFmtId="4" fontId="7" fillId="3" borderId="13">
      <alignment vertical="center" wrapText="1"/>
    </xf>
    <xf numFmtId="4" fontId="7" fillId="3" borderId="14">
      <alignment vertical="center" wrapText="1"/>
    </xf>
    <xf numFmtId="0" fontId="7" fillId="0" borderId="11" applyFill="0">
      <alignment horizontal="left" vertical="center" wrapText="1"/>
    </xf>
    <xf numFmtId="0" fontId="7" fillId="0" borderId="18" applyFill="0">
      <alignment horizontal="center" vertical="center"/>
    </xf>
    <xf numFmtId="0" fontId="7" fillId="0" borderId="19" applyFill="0">
      <alignment horizontal="center" vertical="center"/>
    </xf>
    <xf numFmtId="0" fontId="7" fillId="0" borderId="21" applyFill="0">
      <alignment horizontal="center" vertical="center"/>
    </xf>
    <xf numFmtId="0" fontId="7" fillId="0" borderId="22" applyFill="0">
      <alignment horizontal="center" vertical="center"/>
    </xf>
    <xf numFmtId="0" fontId="8" fillId="0" borderId="13" applyFill="0">
      <alignment horizontal="center"/>
    </xf>
    <xf numFmtId="0" fontId="7" fillId="0" borderId="14" applyFill="0">
      <alignment horizontal="left" vertical="center" wrapText="1" indent="1"/>
    </xf>
    <xf numFmtId="0" fontId="7" fillId="0" borderId="11" applyFill="0">
      <alignment horizontal="left" vertical="center" wrapText="1" indent="1"/>
    </xf>
    <xf numFmtId="0" fontId="5" fillId="0" borderId="11" applyFill="0">
      <alignment horizontal="left" vertical="center" indent="1"/>
    </xf>
    <xf numFmtId="0" fontId="7" fillId="0" borderId="11" applyFill="0">
      <alignment horizontal="center" vertical="center" wrapText="1"/>
    </xf>
    <xf numFmtId="0" fontId="7" fillId="0" borderId="20" applyFill="0">
      <alignment horizontal="center" vertical="center"/>
    </xf>
    <xf numFmtId="0" fontId="7" fillId="0" borderId="14" applyFill="0">
      <alignment horizontal="left" vertical="center"/>
    </xf>
    <xf numFmtId="0" fontId="7" fillId="0" borderId="11" applyFill="0">
      <alignment horizontal="left" vertical="center"/>
    </xf>
    <xf numFmtId="0" fontId="7" fillId="0" borderId="23" applyFill="0"/>
    <xf numFmtId="49" fontId="7" fillId="0" borderId="13" applyFill="0">
      <alignment horizontal="center" vertical="center"/>
    </xf>
    <xf numFmtId="165" fontId="7" fillId="0" borderId="16" applyFill="0">
      <alignment horizontal="center" vertical="center"/>
    </xf>
    <xf numFmtId="4" fontId="7" fillId="3" borderId="13">
      <alignment horizontal="right" vertical="center" wrapText="1"/>
    </xf>
    <xf numFmtId="165" fontId="7" fillId="0" borderId="13" applyFill="0">
      <alignment horizontal="center" vertical="center"/>
    </xf>
    <xf numFmtId="0" fontId="7" fillId="0" borderId="27" applyFill="0">
      <alignment horizontal="left" vertical="center"/>
    </xf>
    <xf numFmtId="0" fontId="7" fillId="0" borderId="14" applyFill="0">
      <alignment horizontal="left" wrapText="1" indent="1"/>
    </xf>
    <xf numFmtId="0" fontId="7" fillId="0" borderId="27" applyFill="0">
      <alignment horizontal="left" wrapText="1" indent="1"/>
    </xf>
    <xf numFmtId="0" fontId="7" fillId="0" borderId="13" applyFill="0">
      <alignment horizontal="left" vertical="center" wrapText="1"/>
    </xf>
    <xf numFmtId="4" fontId="7" fillId="0" borderId="13" applyFill="0">
      <alignment horizontal="right" vertical="center"/>
    </xf>
    <xf numFmtId="0" fontId="7" fillId="0" borderId="13" applyFill="0">
      <alignment horizontal="left" vertical="center" wrapText="1" indent="1"/>
    </xf>
    <xf numFmtId="0" fontId="7" fillId="0" borderId="27" applyFill="0">
      <alignment horizontal="left" vertical="center" wrapText="1"/>
    </xf>
    <xf numFmtId="0" fontId="7" fillId="0" borderId="27" applyFill="0">
      <alignment horizontal="left" vertical="center" wrapText="1" indent="1"/>
    </xf>
    <xf numFmtId="0" fontId="7" fillId="0" borderId="14" applyFill="0">
      <alignment vertical="center" wrapText="1"/>
    </xf>
    <xf numFmtId="0" fontId="14" fillId="0" borderId="0"/>
    <xf numFmtId="0" fontId="15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9" fontId="7" fillId="0" borderId="0" applyBorder="0">
      <alignment vertical="top"/>
    </xf>
    <xf numFmtId="0" fontId="17" fillId="0" borderId="0"/>
    <xf numFmtId="167" fontId="17" fillId="0" borderId="0"/>
    <xf numFmtId="0" fontId="3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6" fillId="0" borderId="28" applyNumberFormat="0" applyAlignment="0">
      <protection locked="0"/>
    </xf>
    <xf numFmtId="166" fontId="18" fillId="0" borderId="0" applyFont="0" applyFill="0" applyBorder="0" applyAlignment="0" applyProtection="0"/>
    <xf numFmtId="168" fontId="7" fillId="4" borderId="0">
      <protection locked="0"/>
    </xf>
    <xf numFmtId="0" fontId="23" fillId="0" borderId="0" applyFill="0" applyBorder="0" applyProtection="0">
      <alignment vertical="center"/>
    </xf>
    <xf numFmtId="169" fontId="7" fillId="4" borderId="0">
      <protection locked="0"/>
    </xf>
    <xf numFmtId="170" fontId="7" fillId="4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5" borderId="28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9" fillId="0" borderId="0"/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49" fontId="28" fillId="6" borderId="29" applyNumberFormat="0">
      <alignment horizontal="center" vertical="center"/>
    </xf>
    <xf numFmtId="0" fontId="22" fillId="7" borderId="28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5" fillId="0" borderId="30" applyBorder="0">
      <alignment horizontal="center" vertical="center" wrapText="1"/>
    </xf>
    <xf numFmtId="4" fontId="7" fillId="4" borderId="5" applyBorder="0">
      <alignment horizontal="right"/>
    </xf>
    <xf numFmtId="49" fontId="7" fillId="0" borderId="0" applyBorder="0">
      <alignment vertical="top"/>
    </xf>
    <xf numFmtId="0" fontId="29" fillId="8" borderId="0" applyNumberFormat="0" applyBorder="0" applyAlignment="0">
      <alignment horizontal="left" vertical="center"/>
    </xf>
    <xf numFmtId="0" fontId="2" fillId="0" borderId="0"/>
    <xf numFmtId="49" fontId="7" fillId="8" borderId="0" applyBorder="0">
      <alignment vertical="top"/>
    </xf>
    <xf numFmtId="49" fontId="7" fillId="8" borderId="0" applyBorder="0">
      <alignment vertical="top"/>
    </xf>
    <xf numFmtId="4" fontId="7" fillId="9" borderId="0" applyBorder="0">
      <alignment horizontal="right"/>
    </xf>
    <xf numFmtId="0" fontId="13" fillId="0" borderId="0"/>
    <xf numFmtId="0" fontId="16" fillId="0" borderId="0"/>
    <xf numFmtId="49" fontId="7" fillId="0" borderId="0" applyBorder="0">
      <alignment vertical="top"/>
    </xf>
    <xf numFmtId="49" fontId="33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3" fillId="0" borderId="0"/>
    <xf numFmtId="0" fontId="16" fillId="0" borderId="0"/>
    <xf numFmtId="0" fontId="2" fillId="0" borderId="0" applyFill="0" applyBorder="0"/>
    <xf numFmtId="0" fontId="16" fillId="0" borderId="0"/>
    <xf numFmtId="0" fontId="16" fillId="0" borderId="0"/>
    <xf numFmtId="0" fontId="16" fillId="0" borderId="0"/>
    <xf numFmtId="0" fontId="7" fillId="10" borderId="0" applyBorder="0">
      <alignment horizontal="center" vertical="center"/>
      <protection locked="0"/>
    </xf>
    <xf numFmtId="0" fontId="7" fillId="0" borderId="27" applyFill="0">
      <alignment horizontal="center" vertical="center" wrapText="1"/>
    </xf>
    <xf numFmtId="0" fontId="35" fillId="0" borderId="0" applyFill="0" applyBorder="0"/>
    <xf numFmtId="169" fontId="7" fillId="0" borderId="13" applyFill="0">
      <alignment horizontal="center" vertical="center" wrapText="1"/>
    </xf>
    <xf numFmtId="49" fontId="35" fillId="0" borderId="0" applyFill="0" applyBorder="0"/>
    <xf numFmtId="4" fontId="7" fillId="11" borderId="13">
      <alignment vertical="center" wrapText="1"/>
      <protection locked="0"/>
    </xf>
    <xf numFmtId="0" fontId="35" fillId="0" borderId="31" applyFill="0"/>
    <xf numFmtId="0" fontId="36" fillId="0" borderId="31" applyFill="0">
      <alignment wrapText="1"/>
    </xf>
    <xf numFmtId="4" fontId="7" fillId="10" borderId="13">
      <alignment vertical="center" wrapText="1"/>
      <protection locked="0"/>
    </xf>
  </cellStyleXfs>
  <cellXfs count="125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14" applyFont="1" applyFill="1"/>
    <xf numFmtId="0" fontId="4" fillId="2" borderId="5" xfId="15" applyFont="1" applyFill="1" applyBorder="1">
      <alignment horizontal="center" vertical="center" wrapText="1"/>
    </xf>
    <xf numFmtId="0" fontId="4" fillId="2" borderId="5" xfId="19" applyFont="1" applyFill="1" applyBorder="1">
      <alignment horizontal="center" vertical="center" wrapText="1"/>
    </xf>
    <xf numFmtId="0" fontId="4" fillId="2" borderId="5" xfId="23" applyFont="1" applyFill="1" applyBorder="1" applyAlignment="1">
      <alignment horizontal="center" vertical="center"/>
    </xf>
    <xf numFmtId="49" fontId="4" fillId="2" borderId="5" xfId="24" applyFont="1" applyFill="1" applyBorder="1">
      <alignment horizontal="center" vertical="center" wrapText="1"/>
    </xf>
    <xf numFmtId="0" fontId="4" fillId="2" borderId="5" xfId="26" applyFont="1" applyFill="1" applyBorder="1">
      <alignment horizontal="center" vertical="center"/>
    </xf>
    <xf numFmtId="4" fontId="4" fillId="2" borderId="5" xfId="27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5" xfId="34" applyFont="1" applyFill="1" applyBorder="1">
      <alignment horizontal="center"/>
    </xf>
    <xf numFmtId="49" fontId="4" fillId="2" borderId="5" xfId="15" applyNumberFormat="1" applyFont="1" applyFill="1" applyBorder="1">
      <alignment horizontal="center" vertical="center" wrapText="1"/>
    </xf>
    <xf numFmtId="4" fontId="4" fillId="2" borderId="0" xfId="27" applyFont="1" applyFill="1" applyBorder="1" applyAlignment="1">
      <alignment horizontal="center" vertical="center" wrapText="1"/>
    </xf>
    <xf numFmtId="4" fontId="4" fillId="2" borderId="2" xfId="27" applyFont="1" applyFill="1" applyBorder="1" applyAlignment="1">
      <alignment horizontal="center" vertical="center" wrapText="1"/>
    </xf>
    <xf numFmtId="2" fontId="4" fillId="2" borderId="5" xfId="15" applyNumberFormat="1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39" applyFont="1" applyFill="1" applyBorder="1">
      <alignment horizontal="center" vertical="center"/>
    </xf>
    <xf numFmtId="0" fontId="4" fillId="2" borderId="5" xfId="42" applyFont="1" applyFill="1" applyBorder="1"/>
    <xf numFmtId="49" fontId="4" fillId="2" borderId="5" xfId="43" applyFont="1" applyFill="1" applyBorder="1">
      <alignment horizontal="center" vertical="center"/>
    </xf>
    <xf numFmtId="165" fontId="4" fillId="2" borderId="5" xfId="44" applyFont="1" applyFill="1" applyBorder="1">
      <alignment horizontal="center" vertical="center"/>
    </xf>
    <xf numFmtId="165" fontId="4" fillId="2" borderId="5" xfId="46" applyFont="1" applyFill="1" applyBorder="1">
      <alignment horizontal="center" vertical="center"/>
    </xf>
    <xf numFmtId="49" fontId="4" fillId="2" borderId="5" xfId="26" applyNumberFormat="1" applyFont="1" applyFill="1" applyBorder="1">
      <alignment horizontal="center" vertical="center"/>
    </xf>
    <xf numFmtId="49" fontId="4" fillId="2" borderId="17" xfId="26" applyNumberFormat="1" applyFont="1" applyFill="1" applyBorder="1">
      <alignment horizontal="center" vertical="center"/>
    </xf>
    <xf numFmtId="0" fontId="4" fillId="2" borderId="5" xfId="0" applyFont="1" applyFill="1" applyBorder="1" applyAlignment="1">
      <alignment vertical="top"/>
    </xf>
    <xf numFmtId="4" fontId="4" fillId="2" borderId="5" xfId="51" applyFont="1" applyFill="1" applyBorder="1">
      <alignment horizontal="right" vertical="center"/>
    </xf>
    <xf numFmtId="0" fontId="4" fillId="2" borderId="5" xfId="55" applyFont="1" applyFill="1" applyBorder="1">
      <alignment vertical="center" wrapText="1"/>
    </xf>
    <xf numFmtId="0" fontId="4" fillId="2" borderId="7" xfId="55" applyFont="1" applyFill="1" applyBorder="1">
      <alignment vertical="center" wrapText="1"/>
    </xf>
    <xf numFmtId="0" fontId="4" fillId="2" borderId="24" xfId="55" applyFont="1" applyFill="1" applyBorder="1">
      <alignment vertical="center" wrapText="1"/>
    </xf>
    <xf numFmtId="0" fontId="4" fillId="2" borderId="0" xfId="50" applyFont="1" applyFill="1" applyBorder="1">
      <alignment horizontal="left" vertical="center" wrapText="1"/>
    </xf>
    <xf numFmtId="4" fontId="4" fillId="2" borderId="0" xfId="51" applyFont="1" applyFill="1" applyBorder="1">
      <alignment horizontal="right" vertical="center"/>
    </xf>
    <xf numFmtId="49" fontId="4" fillId="2" borderId="5" xfId="6" applyNumberFormat="1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" xfId="41" applyFont="1" applyFill="1" applyBorder="1">
      <alignment horizontal="left" vertical="center"/>
    </xf>
    <xf numFmtId="0" fontId="4" fillId="2" borderId="5" xfId="47" applyFont="1" applyFill="1" applyBorder="1">
      <alignment horizontal="left" vertical="center"/>
    </xf>
    <xf numFmtId="0" fontId="4" fillId="2" borderId="5" xfId="53" applyFont="1" applyFill="1" applyBorder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4" fontId="4" fillId="2" borderId="5" xfId="28" applyFont="1" applyFill="1" applyBorder="1" applyAlignment="1">
      <alignment horizontal="center" vertical="center" wrapText="1"/>
    </xf>
    <xf numFmtId="2" fontId="4" fillId="2" borderId="5" xfId="19" applyNumberFormat="1" applyFont="1" applyFill="1" applyBorder="1">
      <alignment horizontal="center" vertical="center" wrapText="1"/>
    </xf>
    <xf numFmtId="4" fontId="4" fillId="2" borderId="5" xfId="45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top"/>
    </xf>
    <xf numFmtId="0" fontId="0" fillId="2" borderId="0" xfId="0" applyFill="1"/>
    <xf numFmtId="0" fontId="10" fillId="2" borderId="0" xfId="0" applyFont="1" applyFill="1" applyAlignment="1">
      <alignment horizontal="left" vertical="center" indent="15"/>
    </xf>
    <xf numFmtId="0" fontId="11" fillId="2" borderId="12" xfId="6" applyFont="1" applyFill="1" applyBorder="1">
      <alignment horizontal="center" vertical="center" wrapText="1"/>
    </xf>
    <xf numFmtId="0" fontId="6" fillId="2" borderId="5" xfId="7" applyFont="1" applyFill="1" applyBorder="1">
      <alignment horizontal="center" vertical="center"/>
    </xf>
    <xf numFmtId="0" fontId="6" fillId="2" borderId="5" xfId="8" applyFont="1" applyFill="1" applyBorder="1">
      <alignment horizontal="right" vertical="center" wrapText="1" indent="1"/>
    </xf>
    <xf numFmtId="0" fontId="6" fillId="2" borderId="5" xfId="9" applyFont="1" applyFill="1" applyBorder="1">
      <alignment horizontal="right" vertical="center" wrapText="1" indent="1"/>
    </xf>
    <xf numFmtId="0" fontId="4" fillId="2" borderId="5" xfId="10" applyFont="1" applyFill="1" applyBorder="1">
      <alignment horizontal="center" vertical="center" wrapText="1"/>
    </xf>
    <xf numFmtId="0" fontId="4" fillId="2" borderId="5" xfId="11" applyFont="1" applyFill="1" applyBorder="1">
      <alignment horizontal="right" vertical="center" wrapText="1" indent="1"/>
    </xf>
    <xf numFmtId="0" fontId="4" fillId="2" borderId="5" xfId="12" applyFont="1" applyFill="1" applyBorder="1">
      <alignment horizontal="right" vertical="center" wrapText="1" indent="1"/>
    </xf>
    <xf numFmtId="0" fontId="4" fillId="2" borderId="5" xfId="25" applyFont="1" applyFill="1" applyBorder="1">
      <alignment horizontal="left" vertical="center" wrapText="1"/>
    </xf>
    <xf numFmtId="0" fontId="4" fillId="2" borderId="5" xfId="13" applyFont="1" applyFill="1" applyBorder="1">
      <alignment horizontal="center" vertical="center"/>
    </xf>
    <xf numFmtId="0" fontId="6" fillId="2" borderId="17" xfId="6" applyFont="1" applyFill="1" applyBorder="1">
      <alignment horizontal="center" vertical="center" wrapText="1"/>
    </xf>
    <xf numFmtId="0" fontId="6" fillId="2" borderId="0" xfId="6" applyFont="1" applyFill="1" applyBorder="1">
      <alignment horizontal="center" vertical="center" wrapText="1"/>
    </xf>
    <xf numFmtId="0" fontId="6" fillId="2" borderId="2" xfId="6" applyFont="1" applyFill="1" applyBorder="1">
      <alignment horizontal="center" vertical="center" wrapText="1"/>
    </xf>
    <xf numFmtId="0" fontId="4" fillId="2" borderId="5" xfId="15" applyFont="1" applyFill="1" applyBorder="1">
      <alignment horizontal="center" vertical="center" wrapText="1"/>
    </xf>
    <xf numFmtId="0" fontId="4" fillId="2" borderId="5" xfId="16" applyFont="1" applyFill="1" applyBorder="1">
      <alignment horizontal="center" vertical="center" wrapText="1"/>
    </xf>
    <xf numFmtId="0" fontId="4" fillId="2" borderId="5" xfId="17" applyFont="1" applyFill="1" applyBorder="1">
      <alignment horizontal="center" vertical="center" wrapText="1"/>
    </xf>
    <xf numFmtId="0" fontId="4" fillId="2" borderId="5" xfId="20" applyFont="1" applyFill="1" applyBorder="1">
      <alignment horizontal="center" vertical="center" wrapText="1"/>
    </xf>
    <xf numFmtId="0" fontId="4" fillId="2" borderId="5" xfId="21" applyFont="1" applyFill="1" applyBorder="1">
      <alignment horizontal="center" vertical="center" wrapText="1"/>
    </xf>
    <xf numFmtId="0" fontId="4" fillId="2" borderId="5" xfId="18" applyFont="1" applyFill="1" applyBorder="1">
      <alignment horizontal="center" vertical="center" wrapText="1"/>
    </xf>
    <xf numFmtId="0" fontId="4" fillId="2" borderId="5" xfId="22" applyFont="1" applyFill="1" applyBorder="1">
      <alignment horizontal="center" vertical="center" wrapText="1"/>
    </xf>
    <xf numFmtId="0" fontId="4" fillId="2" borderId="5" xfId="19" applyFont="1" applyFill="1" applyBorder="1">
      <alignment horizontal="center" vertical="center" wrapText="1"/>
    </xf>
    <xf numFmtId="0" fontId="4" fillId="2" borderId="5" xfId="29" applyFont="1" applyFill="1" applyBorder="1">
      <alignment horizontal="left" vertical="center" wrapText="1"/>
    </xf>
    <xf numFmtId="0" fontId="6" fillId="2" borderId="17" xfId="7" applyFont="1" applyFill="1" applyBorder="1">
      <alignment horizontal="center" vertical="center"/>
    </xf>
    <xf numFmtId="0" fontId="6" fillId="2" borderId="0" xfId="7" applyFont="1" applyFill="1" applyBorder="1">
      <alignment horizontal="center" vertical="center"/>
    </xf>
    <xf numFmtId="0" fontId="6" fillId="2" borderId="2" xfId="7" applyFont="1" applyFill="1" applyBorder="1">
      <alignment horizontal="center" vertical="center"/>
    </xf>
    <xf numFmtId="0" fontId="4" fillId="2" borderId="5" xfId="30" applyFont="1" applyFill="1" applyBorder="1">
      <alignment horizontal="center" vertical="center"/>
    </xf>
    <xf numFmtId="0" fontId="4" fillId="2" borderId="5" xfId="31" applyFont="1" applyFill="1" applyBorder="1">
      <alignment horizontal="center" vertical="center"/>
    </xf>
    <xf numFmtId="0" fontId="4" fillId="2" borderId="5" xfId="32" applyFont="1" applyFill="1" applyBorder="1">
      <alignment horizontal="center" vertical="center"/>
    </xf>
    <xf numFmtId="0" fontId="4" fillId="2" borderId="5" xfId="33" applyFont="1" applyFill="1" applyBorder="1">
      <alignment horizontal="center" vertical="center"/>
    </xf>
    <xf numFmtId="49" fontId="4" fillId="2" borderId="5" xfId="35" applyNumberFormat="1" applyFont="1" applyFill="1" applyBorder="1">
      <alignment horizontal="left" vertical="center" wrapText="1" indent="1"/>
    </xf>
    <xf numFmtId="49" fontId="4" fillId="2" borderId="5" xfId="36" applyNumberFormat="1" applyFont="1" applyFill="1" applyBorder="1">
      <alignment horizontal="left" vertical="center" wrapText="1" indent="1"/>
    </xf>
    <xf numFmtId="49" fontId="4" fillId="2" borderId="5" xfId="24" applyFont="1" applyFill="1" applyBorder="1">
      <alignment horizontal="center" vertical="center" wrapText="1"/>
    </xf>
    <xf numFmtId="49" fontId="4" fillId="2" borderId="0" xfId="15" applyNumberFormat="1" applyFont="1" applyFill="1" applyBorder="1">
      <alignment horizontal="center" vertical="center" wrapText="1"/>
    </xf>
    <xf numFmtId="49" fontId="4" fillId="2" borderId="5" xfId="35" applyNumberFormat="1" applyFont="1" applyFill="1" applyBorder="1" applyAlignment="1">
      <alignment horizontal="left" vertical="center" wrapText="1"/>
    </xf>
    <xf numFmtId="0" fontId="4" fillId="2" borderId="5" xfId="20" applyFont="1" applyFill="1" applyBorder="1" applyAlignment="1">
      <alignment vertical="center" wrapText="1"/>
    </xf>
    <xf numFmtId="49" fontId="4" fillId="2" borderId="4" xfId="24" applyFont="1" applyFill="1" applyBorder="1" applyAlignment="1">
      <alignment horizontal="left" vertical="center" wrapText="1"/>
    </xf>
    <xf numFmtId="49" fontId="4" fillId="2" borderId="10" xfId="24" applyFont="1" applyFill="1" applyBorder="1" applyAlignment="1">
      <alignment horizontal="left" vertical="center" wrapText="1"/>
    </xf>
    <xf numFmtId="49" fontId="4" fillId="2" borderId="25" xfId="24" applyFont="1" applyFill="1" applyBorder="1" applyAlignment="1">
      <alignment horizontal="left" vertical="center" wrapText="1"/>
    </xf>
    <xf numFmtId="0" fontId="6" fillId="2" borderId="5" xfId="37" applyFont="1" applyFill="1" applyBorder="1" applyAlignment="1">
      <alignment horizontal="center" vertical="center"/>
    </xf>
    <xf numFmtId="0" fontId="4" fillId="2" borderId="7" xfId="38" applyFont="1" applyFill="1" applyBorder="1">
      <alignment horizontal="center" vertical="center" wrapText="1"/>
    </xf>
    <xf numFmtId="0" fontId="4" fillId="2" borderId="8" xfId="38" applyFont="1" applyFill="1" applyBorder="1">
      <alignment horizontal="center" vertical="center" wrapText="1"/>
    </xf>
    <xf numFmtId="0" fontId="4" fillId="2" borderId="24" xfId="38" applyFont="1" applyFill="1" applyBorder="1">
      <alignment horizontal="center" vertical="center" wrapText="1"/>
    </xf>
    <xf numFmtId="0" fontId="4" fillId="2" borderId="5" xfId="40" applyFont="1" applyFill="1" applyBorder="1">
      <alignment horizontal="left" vertical="center"/>
    </xf>
    <xf numFmtId="0" fontId="4" fillId="2" borderId="5" xfId="41" applyFont="1" applyFill="1" applyBorder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2" borderId="17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4" fillId="2" borderId="5" xfId="35" applyFont="1" applyFill="1" applyBorder="1">
      <alignment horizontal="left" vertical="center" wrapText="1" indent="1"/>
    </xf>
    <xf numFmtId="0" fontId="4" fillId="2" borderId="5" xfId="36" applyFont="1" applyFill="1" applyBorder="1">
      <alignment horizontal="left" vertical="center" wrapText="1" indent="1"/>
    </xf>
    <xf numFmtId="0" fontId="4" fillId="2" borderId="5" xfId="53" applyFont="1" applyFill="1" applyBorder="1">
      <alignment horizontal="left" vertical="center" wrapText="1"/>
    </xf>
    <xf numFmtId="0" fontId="6" fillId="2" borderId="5" xfId="6" applyFont="1" applyFill="1" applyBorder="1">
      <alignment horizontal="center" vertical="center" wrapText="1"/>
    </xf>
    <xf numFmtId="0" fontId="4" fillId="2" borderId="5" xfId="26" applyFont="1" applyFill="1" applyBorder="1">
      <alignment horizontal="center" vertical="center"/>
    </xf>
    <xf numFmtId="0" fontId="4" fillId="2" borderId="5" xfId="47" applyFont="1" applyFill="1" applyBorder="1">
      <alignment horizontal="left" vertical="center"/>
    </xf>
    <xf numFmtId="0" fontId="4" fillId="2" borderId="5" xfId="48" applyFont="1" applyFill="1" applyBorder="1">
      <alignment horizontal="left" wrapText="1" indent="1"/>
    </xf>
    <xf numFmtId="0" fontId="4" fillId="2" borderId="5" xfId="49" applyFont="1" applyFill="1" applyBorder="1">
      <alignment horizontal="left" wrapText="1" indent="1"/>
    </xf>
    <xf numFmtId="0" fontId="4" fillId="2" borderId="5" xfId="50" applyFont="1" applyFill="1" applyBorder="1">
      <alignment horizontal="left" vertical="center" wrapText="1"/>
    </xf>
    <xf numFmtId="0" fontId="4" fillId="2" borderId="5" xfId="52" applyFont="1" applyFill="1" applyBorder="1">
      <alignment horizontal="left" vertical="center" wrapText="1" indent="1"/>
    </xf>
    <xf numFmtId="49" fontId="4" fillId="2" borderId="0" xfId="26" applyNumberFormat="1" applyFont="1" applyFill="1" applyBorder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49" fontId="4" fillId="2" borderId="5" xfId="6" applyNumberFormat="1" applyFont="1" applyFill="1" applyBorder="1" applyAlignment="1">
      <alignment horizontal="left" vertical="center" wrapText="1"/>
    </xf>
    <xf numFmtId="0" fontId="4" fillId="2" borderId="5" xfId="6" applyFont="1" applyFill="1" applyBorder="1" applyAlignment="1">
      <alignment horizontal="left" vertical="center" wrapText="1"/>
    </xf>
    <xf numFmtId="49" fontId="4" fillId="2" borderId="5" xfId="6" applyNumberFormat="1" applyFont="1" applyFill="1" applyBorder="1">
      <alignment horizontal="center" vertical="center" wrapText="1"/>
    </xf>
    <xf numFmtId="49" fontId="4" fillId="2" borderId="7" xfId="6" applyNumberFormat="1" applyFont="1" applyFill="1" applyBorder="1" applyAlignment="1">
      <alignment horizontal="left" vertical="center" wrapText="1"/>
    </xf>
    <xf numFmtId="49" fontId="4" fillId="2" borderId="24" xfId="6" applyNumberFormat="1" applyFont="1" applyFill="1" applyBorder="1" applyAlignment="1">
      <alignment horizontal="left" vertical="center" wrapText="1"/>
    </xf>
    <xf numFmtId="0" fontId="4" fillId="2" borderId="5" xfId="54" applyFont="1" applyFill="1" applyBorder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28">
    <cellStyle name=" 1" xfId="60"/>
    <cellStyle name=" 1 2" xfId="61"/>
    <cellStyle name=" 1_Stage1" xfId="62"/>
    <cellStyle name="_Model_RAB Мой_PR.PROG.WARM.NOTCOMBI.2012.2.16_v1.4(04.04.11) " xfId="63"/>
    <cellStyle name="_Model_RAB Мой_Книга2_PR.PROG.WARM.NOTCOMBI.2012.2.16_v1.4(04.04.11) " xfId="64"/>
    <cellStyle name="_Model_RAB_MRSK_svod_PR.PROG.WARM.NOTCOMBI.2012.2.16_v1.4(04.04.11) " xfId="65"/>
    <cellStyle name="_Model_RAB_MRSK_svod_Книга2_PR.PROG.WARM.NOTCOMBI.2012.2.16_v1.4(04.04.11) " xfId="66"/>
    <cellStyle name="_МОДЕЛЬ_1 (2)_PR.PROG.WARM.NOTCOMBI.2012.2.16_v1.4(04.04.11) " xfId="67"/>
    <cellStyle name="_МОДЕЛЬ_1 (2)_Книга2_PR.PROG.WARM.NOTCOMBI.2012.2.16_v1.4(04.04.11) " xfId="68"/>
    <cellStyle name="_пр 5 тариф RAB_PR.PROG.WARM.NOTCOMBI.2012.2.16_v1.4(04.04.11) " xfId="69"/>
    <cellStyle name="_пр 5 тариф RAB_Книга2_PR.PROG.WARM.NOTCOMBI.2012.2.16_v1.4(04.04.11) " xfId="70"/>
    <cellStyle name="_Расчет RAB_22072008_PR.PROG.WARM.NOTCOMBI.2012.2.16_v1.4(04.04.11) " xfId="71"/>
    <cellStyle name="_Расчет RAB_22072008_Книга2_PR.PROG.WARM.NOTCOMBI.2012.2.16_v1.4(04.04.11) " xfId="72"/>
    <cellStyle name="_Расчет RAB_Лен и МОЭСК_с 2010 года_14.04.2009_со сглаж_version 3.0_без ФСК_PR.PROG.WARM.NOTCOMBI.2012.2.16_v1.4(04.04.11) " xfId="73"/>
    <cellStyle name="_Расчет RAB_Лен и МОЭСК_с 2010 года_14.04.2009_со сглаж_version 3.0_без ФСК_Книга2_PR.PROG.WARM.NOTCOMBI.2012.2.16_v1.4(04.04.11) " xfId="74"/>
    <cellStyle name="Cells 2" xfId="75"/>
    <cellStyle name="Currency [0]" xfId="76"/>
    <cellStyle name="currency1" xfId="77"/>
    <cellStyle name="Currency2" xfId="78"/>
    <cellStyle name="currency3" xfId="79"/>
    <cellStyle name="currency4" xfId="80"/>
    <cellStyle name="Followed Hyperlink" xfId="81"/>
    <cellStyle name="Header 3" xfId="82"/>
    <cellStyle name="Hyperlink" xfId="83"/>
    <cellStyle name="normal" xfId="84"/>
    <cellStyle name="Normal1" xfId="85"/>
    <cellStyle name="Normal2" xfId="86"/>
    <cellStyle name="Percent1" xfId="87"/>
    <cellStyle name="s1082" xfId="28"/>
    <cellStyle name="s1582" xfId="127"/>
    <cellStyle name="s1586" xfId="27"/>
    <cellStyle name="s173" xfId="19"/>
    <cellStyle name="s1778" xfId="37"/>
    <cellStyle name="s1800" xfId="124"/>
    <cellStyle name="s181" xfId="45"/>
    <cellStyle name="s1932" xfId="32"/>
    <cellStyle name="s1946" xfId="48"/>
    <cellStyle name="s1974" xfId="41"/>
    <cellStyle name="s1984" xfId="51"/>
    <cellStyle name="s2098" xfId="30"/>
    <cellStyle name="s231" xfId="15"/>
    <cellStyle name="s2585" xfId="33"/>
    <cellStyle name="s2693" xfId="7"/>
    <cellStyle name="s2694" xfId="8"/>
    <cellStyle name="s2695" xfId="9"/>
    <cellStyle name="s27" xfId="24"/>
    <cellStyle name="s2700" xfId="23"/>
    <cellStyle name="s2701" xfId="31"/>
    <cellStyle name="s2704" xfId="123"/>
    <cellStyle name="s2705" xfId="34"/>
    <cellStyle name="s2706" xfId="122"/>
    <cellStyle name="s2709" xfId="44"/>
    <cellStyle name="s2710" xfId="46"/>
    <cellStyle name="s2715" xfId="125"/>
    <cellStyle name="s2716" xfId="47"/>
    <cellStyle name="s2717" xfId="49"/>
    <cellStyle name="s2718" xfId="126"/>
    <cellStyle name="s37" xfId="26"/>
    <cellStyle name="s38" xfId="43"/>
    <cellStyle name="s43" xfId="14"/>
    <cellStyle name="s436" xfId="11"/>
    <cellStyle name="s437" xfId="12"/>
    <cellStyle name="s503" xfId="18"/>
    <cellStyle name="s57" xfId="13"/>
    <cellStyle name="s58" xfId="119"/>
    <cellStyle name="s609" xfId="121"/>
    <cellStyle name="s69" xfId="35"/>
    <cellStyle name="s704" xfId="50"/>
    <cellStyle name="s724" xfId="39"/>
    <cellStyle name="s733" xfId="38"/>
    <cellStyle name="s736" xfId="21"/>
    <cellStyle name="s737" xfId="16"/>
    <cellStyle name="s741" xfId="55"/>
    <cellStyle name="s747" xfId="22"/>
    <cellStyle name="s749" xfId="20"/>
    <cellStyle name="s760" xfId="25"/>
    <cellStyle name="s761" xfId="53"/>
    <cellStyle name="s77" xfId="54"/>
    <cellStyle name="s799" xfId="120"/>
    <cellStyle name="s805" xfId="6"/>
    <cellStyle name="s806" xfId="17"/>
    <cellStyle name="s864" xfId="42"/>
    <cellStyle name="s880" xfId="40"/>
    <cellStyle name="s89" xfId="52"/>
    <cellStyle name="s90" xfId="36"/>
    <cellStyle name="s970" xfId="10"/>
    <cellStyle name="s995" xfId="29"/>
    <cellStyle name="Title 4" xfId="88"/>
    <cellStyle name="Ввод  2" xfId="89"/>
    <cellStyle name="Гиперссылка 2" xfId="106"/>
    <cellStyle name="Гиперссылка 2 2" xfId="91"/>
    <cellStyle name="Гиперссылка 3" xfId="92"/>
    <cellStyle name="Гиперссылка 4" xfId="93"/>
    <cellStyle name="Гиперссылка 5" xfId="90"/>
    <cellStyle name="Заголовок" xfId="94"/>
    <cellStyle name="ЗаголовокСтолбца" xfId="95"/>
    <cellStyle name="Значение" xfId="96"/>
    <cellStyle name="Обычный" xfId="0" builtinId="0"/>
    <cellStyle name="Обычный 10" xfId="97"/>
    <cellStyle name="Обычный 10 2" xfId="105"/>
    <cellStyle name="Обычный 10 3" xfId="111"/>
    <cellStyle name="Обычный 11 4 3 3 2 3 3" xfId="112"/>
    <cellStyle name="Обычный 11 4 3 3 2 3 3 2" xfId="117"/>
    <cellStyle name="Обычный 12" xfId="4"/>
    <cellStyle name="Обычный 12 3 2 2 3" xfId="108"/>
    <cellStyle name="Обычный 12 3 2 2 3 2" xfId="116"/>
    <cellStyle name="Обычный 17 3" xfId="109"/>
    <cellStyle name="Обычный 2" xfId="1"/>
    <cellStyle name="Обычный 2 15" xfId="113"/>
    <cellStyle name="Обычный 2 2" xfId="103"/>
    <cellStyle name="Обычный 2 3" xfId="98"/>
    <cellStyle name="Обычный 2 8 2" xfId="110"/>
    <cellStyle name="Обычный 23 2 2 2" xfId="114"/>
    <cellStyle name="Обычный 3" xfId="5"/>
    <cellStyle name="Обычный 3 2" xfId="99"/>
    <cellStyle name="Обычный 3 3" xfId="100"/>
    <cellStyle name="Обычный 3 3 2" xfId="101"/>
    <cellStyle name="Обычный 3 4" xfId="104"/>
    <cellStyle name="Обычный 3 4 10 2 2 2 3" xfId="107"/>
    <cellStyle name="Обычный 4" xfId="115"/>
    <cellStyle name="Обычный 4 2" xfId="118"/>
    <cellStyle name="Обычный 5" xfId="59"/>
    <cellStyle name="Пояснение 2" xfId="56"/>
    <cellStyle name="Пояснение 3" xfId="57"/>
    <cellStyle name="Процентный 2" xfId="2"/>
    <cellStyle name="Процентный 5" xfId="3"/>
    <cellStyle name="Финансовый 2" xfId="58"/>
    <cellStyle name="Формула" xfId="102"/>
  </cellStyles>
  <dxfs count="0"/>
  <tableStyles count="0" defaultTableStyle="TableStyleMedium2" defaultPivotStyle="PivotStyleLight16"/>
  <colors>
    <mruColors>
      <color rgb="FF5BC8FF"/>
      <color rgb="FFD1F0FF"/>
      <color rgb="FFA7E2FF"/>
      <color rgb="FF95F9F7"/>
      <color rgb="FFB6D7A1"/>
      <color rgb="FFFFCCFF"/>
      <color rgb="FFD4A97E"/>
      <color rgb="FFE3DE00"/>
      <color rgb="FFD5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st\Downloads\FAS.JKH.OPEN.INFO.BALANCE.VO_&#1054;&#1054;&#1054;%20&#1042;&#1086;&#1076;&#1086;&#1086;&#1090;&#1074;&#1077;&#1076;&#1077;&#1085;&#1080;&#107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0;&#1053;&#1053;&#1040;%20&#1057;&#1045;&#1056;&#1043;&#1045;&#1045;&#1042;&#1053;&#1040;\&#1058;&#1040;&#1056;&#1048;&#1060;&#1067;\2025%20&#1075;&#1086;&#1076;\&#1052;&#1040;&#1058;&#1045;&#1056;&#1048;&#1040;&#1051;&#1067;\&#1050;&#1086;&#1087;&#1080;&#1103;%20&#1056;&#1072;&#1089;&#1095;&#1077;&#1090;%20&#1082;&#1086;&#1088;&#1088;%202025%20&#1042;&#1054;&#1044;&#1040;!!!!!!!!!!!!!!!!!!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CALC.TARIFF.WATER.EIAS%20&#1059;&#1085;&#1080;&#1074;&#1077;&#1088;&#1089;&#1072;&#1083;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19.02.2021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счет тарифа"/>
      <sheetName val="Расчет тарифа методом ЭОЗ"/>
      <sheetName val="Корректировка тарифа "/>
      <sheetName val="Неподконтрольные расходы"/>
      <sheetName val="Корректировка НВВ"/>
      <sheetName val="Расходы на энергоресурсы и ХВС"/>
      <sheetName val="Амортизация"/>
      <sheetName val="Арендные и лизинговые платежи"/>
      <sheetName val="Налоги и сборы"/>
      <sheetName val="Прибыль"/>
      <sheetName val="et_union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ServiceModule"/>
      <sheetName val="modReestr"/>
      <sheetName val="modProv"/>
      <sheetName val="modHyp"/>
      <sheetName val="modChange"/>
      <sheetName val="modInfo"/>
      <sheetName val="Лист1"/>
      <sheetName val="Лист2"/>
      <sheetName val="Проверка"/>
      <sheetName val="Динамика V"/>
      <sheetName val="ОПЕРАЦИОНКА"/>
    </sheetNames>
    <sheetDataSet>
      <sheetData sheetId="0" refreshError="1">
        <row r="4">
          <cell r="F4" t="str">
            <v>питьевую воду (питьевое водоснабжение)</v>
          </cell>
        </row>
        <row r="9">
          <cell r="F9">
            <v>2025</v>
          </cell>
        </row>
        <row r="20">
          <cell r="F20" t="str">
            <v>Вятскополянский муниципальный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D2" t="str">
            <v>Арбажский муниципальный район</v>
          </cell>
        </row>
        <row r="3">
          <cell r="D3" t="str">
            <v>Афанасьевский муниципальный район</v>
          </cell>
        </row>
        <row r="4">
          <cell r="D4" t="str">
            <v>Белохолуницкий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Верхнекамский муниципальный район</v>
          </cell>
        </row>
        <row r="7">
          <cell r="D7" t="str">
            <v>Верхошижемский муниципальный район</v>
          </cell>
        </row>
        <row r="8">
          <cell r="D8" t="str">
            <v>Вятские Поляны</v>
          </cell>
        </row>
        <row r="9">
          <cell r="D9" t="str">
            <v>Вятскополянский муниципальный район</v>
          </cell>
        </row>
        <row r="10">
          <cell r="D10" t="str">
            <v>Даровской муниципальный район</v>
          </cell>
        </row>
        <row r="11">
          <cell r="D11" t="str">
            <v>ЗАТО Первомайский</v>
          </cell>
        </row>
        <row r="12">
          <cell r="D12" t="str">
            <v>Зуевский муниципальный район</v>
          </cell>
        </row>
        <row r="13">
          <cell r="D13" t="str">
            <v>Кикнурский муниципальный район</v>
          </cell>
        </row>
        <row r="14">
          <cell r="D14" t="str">
            <v>Кильмезский муниципальный район</v>
          </cell>
        </row>
        <row r="15">
          <cell r="D15" t="str">
            <v>Киров</v>
          </cell>
        </row>
        <row r="16">
          <cell r="D16" t="str">
            <v>Кирово-Чепецк</v>
          </cell>
        </row>
        <row r="17">
          <cell r="D17" t="str">
            <v>Кирово-Чепецкий муниципальный район</v>
          </cell>
        </row>
        <row r="18">
          <cell r="D18" t="str">
            <v>Котельнич</v>
          </cell>
        </row>
        <row r="19">
          <cell r="D19" t="str">
            <v>Котельничский муниципальный район</v>
          </cell>
        </row>
        <row r="20">
          <cell r="D20" t="str">
            <v>Куменский муниципальный район</v>
          </cell>
        </row>
        <row r="21">
          <cell r="D21" t="str">
            <v>Лебяжский муниципальный район</v>
          </cell>
        </row>
        <row r="22">
          <cell r="D22" t="str">
            <v>Лузский муниципальный район</v>
          </cell>
        </row>
        <row r="23">
          <cell r="D23" t="str">
            <v>Малмыжский муниципальный район</v>
          </cell>
        </row>
        <row r="24">
          <cell r="D24" t="str">
            <v>Мурашинский муниципальный район</v>
          </cell>
        </row>
        <row r="25">
          <cell r="D25" t="str">
            <v>Нагорский муниципальный район</v>
          </cell>
        </row>
        <row r="26">
          <cell r="D26" t="str">
            <v>Немский муниципальный район</v>
          </cell>
        </row>
        <row r="27">
          <cell r="D27" t="str">
            <v>Нолинский муниципальный район</v>
          </cell>
        </row>
        <row r="28">
          <cell r="D28" t="str">
            <v>Омутнинский муниципальный район</v>
          </cell>
        </row>
        <row r="29">
          <cell r="D29" t="str">
            <v>Опаринский муниципальный район</v>
          </cell>
        </row>
        <row r="30">
          <cell r="D30" t="str">
            <v>Оричевский муниципальный район</v>
          </cell>
        </row>
        <row r="31">
          <cell r="D31" t="str">
            <v>Орловский муниципальный район</v>
          </cell>
        </row>
        <row r="32">
          <cell r="D32" t="str">
            <v>Пижанский муниципальный район</v>
          </cell>
        </row>
        <row r="33">
          <cell r="D33" t="str">
            <v>Подосиновский муниципальный район</v>
          </cell>
        </row>
        <row r="34">
          <cell r="D34" t="str">
            <v>Санчурский муниципальный район</v>
          </cell>
        </row>
        <row r="35">
          <cell r="D35" t="str">
            <v>Свечинский муниципальный район</v>
          </cell>
        </row>
        <row r="36">
          <cell r="D36" t="str">
            <v>Слободской</v>
          </cell>
        </row>
        <row r="37">
          <cell r="D37" t="str">
            <v>Слободской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Сунский муниципальный район</v>
          </cell>
        </row>
        <row r="40">
          <cell r="D40" t="str">
            <v>Тужинский муниципальный район</v>
          </cell>
        </row>
        <row r="41">
          <cell r="D41" t="str">
            <v>Унинский муниципальный район</v>
          </cell>
        </row>
        <row r="42">
          <cell r="D42" t="str">
            <v>Уржумский муниципальный район</v>
          </cell>
        </row>
        <row r="43">
          <cell r="D43" t="str">
            <v>Фаленский муниципальный район</v>
          </cell>
        </row>
        <row r="44">
          <cell r="D44" t="str">
            <v>Шабалинский муниципальный район</v>
          </cell>
        </row>
        <row r="45">
          <cell r="D45" t="str">
            <v>Юрьянский муниципальный район</v>
          </cell>
        </row>
        <row r="46">
          <cell r="D46" t="str">
            <v>Яранский муниципальный район</v>
          </cell>
        </row>
        <row r="52">
          <cell r="B52" t="str">
            <v>Вятскополянский муниципальный район</v>
          </cell>
        </row>
        <row r="53">
          <cell r="B53" t="str">
            <v>Город Сосновка</v>
          </cell>
        </row>
        <row r="54">
          <cell r="B54" t="str">
            <v>Гремячевское</v>
          </cell>
        </row>
        <row r="55">
          <cell r="B55" t="str">
            <v>Ершовское</v>
          </cell>
        </row>
        <row r="56">
          <cell r="B56" t="str">
            <v>Кулыжское</v>
          </cell>
        </row>
        <row r="57">
          <cell r="B57" t="str">
            <v>Новобурецкое</v>
          </cell>
        </row>
        <row r="58">
          <cell r="B58" t="str">
            <v>Омгинское</v>
          </cell>
        </row>
        <row r="59">
          <cell r="B59" t="str">
            <v>Поселок Красная Поляна</v>
          </cell>
        </row>
        <row r="60">
          <cell r="B60" t="str">
            <v>Слудское</v>
          </cell>
        </row>
        <row r="61">
          <cell r="B61" t="str">
            <v>Среднетойменское</v>
          </cell>
        </row>
        <row r="62">
          <cell r="B62" t="str">
            <v>Среднешунское</v>
          </cell>
        </row>
        <row r="63">
          <cell r="B63" t="str">
            <v>Старопинигерское</v>
          </cell>
        </row>
        <row r="64">
          <cell r="B64" t="str">
            <v>Усть-Люгинское</v>
          </cell>
        </row>
        <row r="65">
          <cell r="B65" t="str">
            <v>Чекашевское</v>
          </cell>
        </row>
      </sheetData>
      <sheetData sheetId="16" refreshError="1">
        <row r="1">
          <cell r="I1">
            <v>2011</v>
          </cell>
        </row>
        <row r="2">
          <cell r="I2">
            <v>2012</v>
          </cell>
        </row>
        <row r="3">
          <cell r="I3">
            <v>2013</v>
          </cell>
        </row>
        <row r="4">
          <cell r="I4">
            <v>2014</v>
          </cell>
        </row>
        <row r="5">
          <cell r="I5">
            <v>2015</v>
          </cell>
        </row>
        <row r="6">
          <cell r="I6">
            <v>2016</v>
          </cell>
        </row>
        <row r="7">
          <cell r="I7">
            <v>2017</v>
          </cell>
        </row>
        <row r="8">
          <cell r="I8">
            <v>2018</v>
          </cell>
        </row>
        <row r="9">
          <cell r="I9">
            <v>2019</v>
          </cell>
        </row>
        <row r="10">
          <cell r="I10">
            <v>2020</v>
          </cell>
        </row>
        <row r="11">
          <cell r="I11">
            <v>2021</v>
          </cell>
        </row>
        <row r="12">
          <cell r="I12">
            <v>2022</v>
          </cell>
        </row>
        <row r="13"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  <sheetName val="Титульный"/>
      <sheetName val="TSheet"/>
      <sheetName val="к2"/>
      <sheetName val="Контроль"/>
      <sheetName val="tsh"/>
      <sheetName val="Анализ"/>
      <sheetName val="11"/>
      <sheetName val="ORGS"/>
      <sheetName val="Обнулить"/>
      <sheetName val="TEHSHEET"/>
      <sheetName val="3.6.1."/>
      <sheetName val="REESTR"/>
      <sheetName val="FST5"/>
      <sheetName val="СЛ7"/>
      <sheetName val="REESTR_MO"/>
      <sheetName val="СЛ3"/>
      <sheetName val="Титульный лист"/>
      <sheetName val="Инструкция"/>
      <sheetName val="таблица7 (технол.нужды)"/>
      <sheetName val="таблица7 (хоз.нужды)"/>
      <sheetName val="Заголовок"/>
      <sheetName val="П 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Смета"/>
      <sheetName val="2"/>
      <sheetName val="3"/>
      <sheetName val="4"/>
      <sheetName val="5"/>
      <sheetName val="6"/>
      <sheetName val="Справочник"/>
      <sheetName val="Баланс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MAIN"/>
      <sheetName val="информ.объемы"/>
      <sheetName val="111"/>
      <sheetName val="Баланс. комиссия (ФЭП)"/>
      <sheetName val="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."/>
      <sheetName val="3.6.3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  <pageSetUpPr fitToPage="1"/>
  </sheetPr>
  <dimension ref="A1:R92"/>
  <sheetViews>
    <sheetView tabSelected="1" view="pageBreakPreview" topLeftCell="E1" zoomScaleNormal="100" zoomScaleSheetLayoutView="100" workbookViewId="0">
      <selection activeCell="L7" sqref="L7"/>
    </sheetView>
  </sheetViews>
  <sheetFormatPr defaultRowHeight="15" outlineLevelCol="1"/>
  <cols>
    <col min="1" max="1" width="8.42578125" style="1" hidden="1" customWidth="1"/>
    <col min="2" max="3" width="10.7109375" style="1" hidden="1" customWidth="1"/>
    <col min="4" max="4" width="8" style="48" hidden="1" customWidth="1"/>
    <col min="5" max="5" width="10.42578125" style="1" customWidth="1"/>
    <col min="6" max="6" width="39.85546875" style="1" customWidth="1"/>
    <col min="7" max="7" width="34.140625" style="1" customWidth="1"/>
    <col min="8" max="8" width="14.140625" style="1" customWidth="1"/>
    <col min="9" max="9" width="11.42578125" style="1" customWidth="1"/>
    <col min="10" max="10" width="10.7109375" style="1" customWidth="1"/>
    <col min="11" max="12" width="11.5703125" style="1" customWidth="1"/>
    <col min="13" max="13" width="11.42578125" style="1" customWidth="1" outlineLevel="1"/>
    <col min="14" max="14" width="9.7109375" style="1" customWidth="1"/>
    <col min="15" max="15" width="11.28515625" style="1" customWidth="1"/>
    <col min="16" max="16384" width="9.140625" style="1"/>
  </cols>
  <sheetData>
    <row r="1" spans="2:14" ht="18" customHeight="1">
      <c r="I1" s="42" t="s">
        <v>84</v>
      </c>
      <c r="J1" s="42"/>
      <c r="K1" s="42"/>
      <c r="L1" s="42"/>
    </row>
    <row r="2" spans="2:14" ht="18" customHeight="1">
      <c r="I2" s="42" t="s">
        <v>80</v>
      </c>
      <c r="J2" s="42"/>
      <c r="K2" s="42"/>
      <c r="L2" s="42"/>
    </row>
    <row r="3" spans="2:14" ht="18" customHeight="1">
      <c r="I3" s="42" t="s">
        <v>81</v>
      </c>
      <c r="J3" s="42"/>
      <c r="K3" s="42"/>
      <c r="L3" s="42"/>
    </row>
    <row r="4" spans="2:14" ht="31.5" customHeight="1">
      <c r="I4" s="42" t="s">
        <v>91</v>
      </c>
      <c r="J4" s="42"/>
      <c r="K4" s="42"/>
      <c r="L4" s="42"/>
    </row>
    <row r="5" spans="2:14" ht="18" customHeight="1">
      <c r="I5" s="42" t="s">
        <v>85</v>
      </c>
      <c r="J5" s="42"/>
      <c r="K5" s="42"/>
      <c r="L5" s="42"/>
      <c r="M5" s="41"/>
      <c r="N5" s="49"/>
    </row>
    <row r="6" spans="2:14" ht="18" customHeight="1">
      <c r="I6" s="42" t="s">
        <v>80</v>
      </c>
      <c r="J6" s="42"/>
      <c r="K6" s="42"/>
      <c r="L6" s="42"/>
      <c r="M6" s="41"/>
      <c r="N6" s="41"/>
    </row>
    <row r="7" spans="2:14" ht="18" customHeight="1">
      <c r="I7" s="42" t="s">
        <v>81</v>
      </c>
      <c r="J7" s="42"/>
      <c r="K7" s="42"/>
      <c r="L7" s="42"/>
      <c r="M7" s="41"/>
      <c r="N7" s="41"/>
    </row>
    <row r="8" spans="2:14" ht="18" customHeight="1">
      <c r="I8" s="42" t="s">
        <v>87</v>
      </c>
      <c r="J8" s="42"/>
      <c r="K8" s="42"/>
      <c r="L8" s="42"/>
      <c r="M8" s="41"/>
      <c r="N8" s="41"/>
    </row>
    <row r="9" spans="2:14" ht="53.25" customHeight="1">
      <c r="E9" s="50" t="s">
        <v>90</v>
      </c>
      <c r="F9" s="50"/>
      <c r="G9" s="50"/>
      <c r="H9" s="50"/>
      <c r="I9" s="50"/>
      <c r="J9" s="50"/>
      <c r="K9" s="50"/>
      <c r="L9" s="50"/>
      <c r="M9" s="50"/>
    </row>
    <row r="10" spans="2:14" ht="18" customHeight="1">
      <c r="E10" s="51" t="s">
        <v>12</v>
      </c>
      <c r="F10" s="51"/>
      <c r="G10" s="51"/>
      <c r="H10" s="51"/>
      <c r="I10" s="51"/>
      <c r="J10" s="51"/>
      <c r="K10" s="51"/>
      <c r="L10" s="51"/>
      <c r="M10" s="51"/>
    </row>
    <row r="11" spans="2:14" ht="15" customHeight="1">
      <c r="E11" s="52" t="s">
        <v>13</v>
      </c>
      <c r="F11" s="53"/>
      <c r="G11" s="54" t="s">
        <v>88</v>
      </c>
      <c r="H11" s="54"/>
      <c r="I11" s="54"/>
      <c r="J11" s="54"/>
      <c r="K11" s="54"/>
      <c r="L11" s="54"/>
      <c r="M11" s="54"/>
    </row>
    <row r="12" spans="2:14" ht="15" customHeight="1">
      <c r="E12" s="55" t="s">
        <v>14</v>
      </c>
      <c r="F12" s="56"/>
      <c r="G12" s="54" t="s">
        <v>89</v>
      </c>
      <c r="H12" s="54"/>
      <c r="I12" s="54"/>
      <c r="J12" s="54"/>
      <c r="K12" s="54"/>
      <c r="L12" s="54"/>
      <c r="M12" s="54"/>
    </row>
    <row r="13" spans="2:14">
      <c r="E13" s="52" t="s">
        <v>15</v>
      </c>
      <c r="F13" s="53"/>
      <c r="G13" s="54" t="s">
        <v>16</v>
      </c>
      <c r="H13" s="54"/>
      <c r="I13" s="54"/>
      <c r="J13" s="54"/>
      <c r="K13" s="54"/>
      <c r="L13" s="54"/>
      <c r="M13" s="54"/>
    </row>
    <row r="14" spans="2:14">
      <c r="E14" s="55" t="s">
        <v>14</v>
      </c>
      <c r="F14" s="56"/>
      <c r="G14" s="54" t="s">
        <v>17</v>
      </c>
      <c r="H14" s="54"/>
      <c r="I14" s="54"/>
      <c r="J14" s="54"/>
      <c r="K14" s="54"/>
      <c r="L14" s="54"/>
      <c r="M14" s="54"/>
    </row>
    <row r="15" spans="2:14">
      <c r="E15" s="52" t="s">
        <v>18</v>
      </c>
      <c r="F15" s="52"/>
      <c r="G15" s="58" t="s">
        <v>76</v>
      </c>
      <c r="H15" s="58"/>
      <c r="I15" s="58"/>
      <c r="J15" s="58"/>
      <c r="K15" s="58"/>
      <c r="L15" s="58"/>
      <c r="M15" s="58"/>
    </row>
    <row r="16" spans="2:14" ht="42.75" customHeight="1">
      <c r="B16" s="2" t="b">
        <f>REGULATION_METHODS&lt;&gt;"Метод сравнения аналогов"</f>
        <v>1</v>
      </c>
      <c r="E16" s="59" t="s">
        <v>19</v>
      </c>
      <c r="F16" s="60"/>
      <c r="G16" s="60"/>
      <c r="H16" s="60"/>
      <c r="I16" s="60"/>
      <c r="J16" s="60"/>
      <c r="K16" s="60"/>
      <c r="L16" s="60"/>
      <c r="M16" s="61"/>
    </row>
    <row r="17" spans="1:18">
      <c r="B17" s="2" t="e">
        <f>#REF!</f>
        <v>#REF!</v>
      </c>
      <c r="E17" s="62" t="s">
        <v>20</v>
      </c>
      <c r="F17" s="63" t="s">
        <v>21</v>
      </c>
      <c r="G17" s="64"/>
      <c r="H17" s="67" t="s">
        <v>22</v>
      </c>
      <c r="I17" s="69" t="s">
        <v>23</v>
      </c>
      <c r="J17" s="69"/>
      <c r="K17" s="69"/>
      <c r="L17" s="69"/>
      <c r="M17" s="69"/>
    </row>
    <row r="18" spans="1:18">
      <c r="B18" s="2" t="b">
        <f>B16</f>
        <v>1</v>
      </c>
      <c r="E18" s="62"/>
      <c r="F18" s="65"/>
      <c r="G18" s="66"/>
      <c r="H18" s="68"/>
      <c r="I18" s="3" t="s">
        <v>24</v>
      </c>
      <c r="J18" s="3" t="s">
        <v>25</v>
      </c>
      <c r="K18" s="4" t="s">
        <v>26</v>
      </c>
      <c r="L18" s="5" t="s">
        <v>27</v>
      </c>
      <c r="M18" s="5" t="s">
        <v>74</v>
      </c>
    </row>
    <row r="19" spans="1:18" ht="27" customHeight="1">
      <c r="B19" s="2" t="e">
        <f>#REF!</f>
        <v>#REF!</v>
      </c>
      <c r="E19" s="6">
        <v>1</v>
      </c>
      <c r="F19" s="57" t="s">
        <v>28</v>
      </c>
      <c r="G19" s="57"/>
      <c r="H19" s="7" t="s">
        <v>6</v>
      </c>
      <c r="I19" s="8">
        <v>419.68885779293771</v>
      </c>
      <c r="J19" s="8">
        <f>I19*1.058*0.99</f>
        <v>439.59050342947882</v>
      </c>
      <c r="K19" s="43">
        <v>445.75773382693103</v>
      </c>
      <c r="L19" s="43">
        <v>458.9521627482082</v>
      </c>
      <c r="M19" s="43">
        <v>472.53714676555524</v>
      </c>
    </row>
    <row r="20" spans="1:18" ht="28.5" customHeight="1">
      <c r="B20" s="2" t="e">
        <f>#REF!</f>
        <v>#REF!</v>
      </c>
      <c r="E20" s="6" t="s">
        <v>4</v>
      </c>
      <c r="F20" s="57" t="s">
        <v>29</v>
      </c>
      <c r="G20" s="70"/>
      <c r="H20" s="7" t="s">
        <v>6</v>
      </c>
      <c r="I20" s="8">
        <v>43.632443442943874</v>
      </c>
      <c r="J20" s="8">
        <f>I20*1.058*0.99</f>
        <v>45.701493911008278</v>
      </c>
      <c r="K20" s="43">
        <v>46.342662544675456</v>
      </c>
      <c r="L20" s="43">
        <v>47.714405355997854</v>
      </c>
      <c r="M20" s="43">
        <v>49.126751754535391</v>
      </c>
      <c r="R20" s="9"/>
    </row>
    <row r="21" spans="1:18">
      <c r="B21" s="2" t="b">
        <v>1</v>
      </c>
      <c r="E21" s="71" t="s">
        <v>30</v>
      </c>
      <c r="F21" s="72"/>
      <c r="G21" s="72"/>
      <c r="H21" s="72"/>
      <c r="I21" s="72"/>
      <c r="J21" s="72"/>
      <c r="K21" s="72"/>
      <c r="L21" s="72"/>
      <c r="M21" s="73"/>
    </row>
    <row r="22" spans="1:18">
      <c r="A22" s="2"/>
      <c r="B22" s="2" t="e">
        <f>#REF!</f>
        <v>#REF!</v>
      </c>
      <c r="C22" s="2" t="e">
        <f t="array" ref="C22">INDEX([4]Тарифы!$Y$86:$Y$108,MATCH(#REF!,[4]Тарифы!$X$86:$X$108,0))</f>
        <v>#REF!</v>
      </c>
      <c r="E22" s="62" t="s">
        <v>20</v>
      </c>
      <c r="F22" s="74" t="s">
        <v>31</v>
      </c>
      <c r="G22" s="75"/>
      <c r="H22" s="62" t="s">
        <v>22</v>
      </c>
      <c r="I22" s="69" t="s">
        <v>23</v>
      </c>
      <c r="J22" s="69"/>
      <c r="K22" s="69"/>
      <c r="L22" s="69"/>
      <c r="M22" s="69"/>
    </row>
    <row r="23" spans="1:18">
      <c r="B23" s="2" t="e">
        <f>B22</f>
        <v>#REF!</v>
      </c>
      <c r="E23" s="62"/>
      <c r="F23" s="76"/>
      <c r="G23" s="77"/>
      <c r="H23" s="62"/>
      <c r="I23" s="3" t="s">
        <v>24</v>
      </c>
      <c r="J23" s="3" t="s">
        <v>25</v>
      </c>
      <c r="K23" s="4" t="s">
        <v>26</v>
      </c>
      <c r="L23" s="5" t="s">
        <v>27</v>
      </c>
      <c r="M23" s="5" t="s">
        <v>74</v>
      </c>
    </row>
    <row r="24" spans="1:18" ht="12.75" customHeight="1">
      <c r="B24" s="2" t="e">
        <f t="array" ref="B24">AND(#REF!,INDEX([4]Тарифы!$AC$86:$AC$108,MATCH($C22,[4]Тарифы!$Y$86:$Y$108,0))&lt;&gt;"Тариф на транспортировку воды")</f>
        <v>#REF!</v>
      </c>
      <c r="E24" s="3">
        <v>1</v>
      </c>
      <c r="F24" s="57" t="s">
        <v>32</v>
      </c>
      <c r="G24" s="70"/>
      <c r="H24" s="10" t="s">
        <v>33</v>
      </c>
      <c r="I24" s="8">
        <v>12</v>
      </c>
      <c r="J24" s="8">
        <v>12</v>
      </c>
      <c r="K24" s="8">
        <v>12</v>
      </c>
      <c r="L24" s="8">
        <v>12</v>
      </c>
      <c r="M24" s="8">
        <v>12</v>
      </c>
    </row>
    <row r="25" spans="1:18">
      <c r="B25" s="2" t="e">
        <f>#REF!</f>
        <v>#REF!</v>
      </c>
      <c r="E25" s="3">
        <v>2</v>
      </c>
      <c r="F25" s="57" t="s">
        <v>34</v>
      </c>
      <c r="G25" s="70"/>
      <c r="H25" s="10" t="s">
        <v>33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8">
      <c r="B26" s="2" t="e">
        <f>#REF!</f>
        <v>#REF!</v>
      </c>
      <c r="E26" s="3">
        <v>3</v>
      </c>
      <c r="F26" s="57" t="s">
        <v>35</v>
      </c>
      <c r="G26" s="70"/>
      <c r="H26" s="10" t="s">
        <v>33</v>
      </c>
      <c r="I26" s="8">
        <v>12</v>
      </c>
      <c r="J26" s="8">
        <v>12</v>
      </c>
      <c r="K26" s="8">
        <v>12</v>
      </c>
      <c r="L26" s="8">
        <v>12</v>
      </c>
      <c r="M26" s="8">
        <v>12</v>
      </c>
    </row>
    <row r="27" spans="1:18">
      <c r="B27" s="2" t="e">
        <f>AND(#REF!,REGULATION_METHODS&lt;&gt;"Метод сравнения аналогов")</f>
        <v>#REF!</v>
      </c>
      <c r="E27" s="11" t="s">
        <v>8</v>
      </c>
      <c r="F27" s="78" t="s">
        <v>36</v>
      </c>
      <c r="G27" s="79"/>
      <c r="H27" s="10" t="s">
        <v>33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8">
      <c r="B28" s="2" t="e">
        <f>B27</f>
        <v>#REF!</v>
      </c>
      <c r="E28" s="11" t="s">
        <v>9</v>
      </c>
      <c r="F28" s="78" t="s">
        <v>37</v>
      </c>
      <c r="G28" s="79"/>
      <c r="H28" s="10" t="s">
        <v>33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8">
      <c r="B29" s="2"/>
      <c r="E29" s="11" t="s">
        <v>10</v>
      </c>
      <c r="F29" s="82" t="s">
        <v>38</v>
      </c>
      <c r="G29" s="82"/>
      <c r="H29" s="10" t="s">
        <v>33</v>
      </c>
      <c r="I29" s="8">
        <v>1.87</v>
      </c>
      <c r="J29" s="8">
        <v>1.87</v>
      </c>
      <c r="K29" s="8">
        <v>1.87</v>
      </c>
      <c r="L29" s="8">
        <v>1.87</v>
      </c>
      <c r="M29" s="8">
        <v>1.87</v>
      </c>
    </row>
    <row r="30" spans="1:18">
      <c r="B30" s="2" t="e">
        <f>B28</f>
        <v>#REF!</v>
      </c>
      <c r="E30" s="11" t="s">
        <v>10</v>
      </c>
      <c r="F30" s="82" t="s">
        <v>86</v>
      </c>
      <c r="G30" s="82"/>
      <c r="H30" s="10" t="s">
        <v>33</v>
      </c>
      <c r="I30" s="8">
        <v>10.130000000000001</v>
      </c>
      <c r="J30" s="8">
        <v>10.130000000000001</v>
      </c>
      <c r="K30" s="8">
        <v>10.130000000000001</v>
      </c>
      <c r="L30" s="8">
        <v>10.130000000000001</v>
      </c>
      <c r="M30" s="8">
        <v>10.130000000000001</v>
      </c>
    </row>
    <row r="31" spans="1:18">
      <c r="B31" s="2"/>
      <c r="E31" s="81" t="s">
        <v>4</v>
      </c>
      <c r="F31" s="81"/>
      <c r="G31" s="81"/>
      <c r="H31" s="81"/>
      <c r="I31" s="81"/>
      <c r="J31" s="81"/>
      <c r="K31" s="81"/>
      <c r="L31" s="81"/>
      <c r="M31" s="81"/>
    </row>
    <row r="32" spans="1:18" ht="15.75" customHeight="1">
      <c r="E32" s="51" t="s">
        <v>39</v>
      </c>
      <c r="F32" s="51"/>
      <c r="G32" s="51"/>
      <c r="H32" s="51"/>
      <c r="I32" s="51"/>
      <c r="J32" s="51"/>
      <c r="K32" s="51"/>
      <c r="L32" s="51"/>
      <c r="M32" s="51"/>
    </row>
    <row r="33" spans="1:13">
      <c r="E33" s="80" t="s">
        <v>20</v>
      </c>
      <c r="F33" s="63" t="s">
        <v>40</v>
      </c>
      <c r="G33" s="64"/>
      <c r="H33" s="62" t="s">
        <v>22</v>
      </c>
      <c r="I33" s="69" t="s">
        <v>23</v>
      </c>
      <c r="J33" s="69"/>
      <c r="K33" s="69"/>
      <c r="L33" s="69"/>
      <c r="M33" s="69"/>
    </row>
    <row r="34" spans="1:13">
      <c r="E34" s="80"/>
      <c r="F34" s="65"/>
      <c r="G34" s="66"/>
      <c r="H34" s="62"/>
      <c r="I34" s="3" t="s">
        <v>24</v>
      </c>
      <c r="J34" s="3" t="s">
        <v>25</v>
      </c>
      <c r="K34" s="4" t="s">
        <v>41</v>
      </c>
      <c r="L34" s="3" t="s">
        <v>42</v>
      </c>
      <c r="M34" s="4" t="s">
        <v>75</v>
      </c>
    </row>
    <row r="35" spans="1:13" ht="28.5" customHeight="1">
      <c r="E35" s="6" t="s">
        <v>43</v>
      </c>
      <c r="F35" s="57" t="s">
        <v>44</v>
      </c>
      <c r="G35" s="57"/>
      <c r="H35" s="7" t="s">
        <v>6</v>
      </c>
      <c r="I35" s="14">
        <v>668.6528565578717</v>
      </c>
      <c r="J35" s="14">
        <v>749.29</v>
      </c>
      <c r="K35" s="44">
        <v>624.42255883247503</v>
      </c>
      <c r="L35" s="44">
        <v>642.34566014464349</v>
      </c>
      <c r="M35" s="44">
        <v>660.8483671113446</v>
      </c>
    </row>
    <row r="36" spans="1:13">
      <c r="E36" s="6" t="s">
        <v>0</v>
      </c>
      <c r="F36" s="83" t="s">
        <v>45</v>
      </c>
      <c r="G36" s="83"/>
      <c r="H36" s="7" t="s">
        <v>6</v>
      </c>
      <c r="I36" s="14">
        <v>464.77031655787158</v>
      </c>
      <c r="J36" s="14">
        <v>486.81</v>
      </c>
      <c r="K36" s="14">
        <v>493.63941694415035</v>
      </c>
      <c r="L36" s="14">
        <v>508.25114368569712</v>
      </c>
      <c r="M36" s="14">
        <v>523.29537753879379</v>
      </c>
    </row>
    <row r="37" spans="1:13">
      <c r="E37" s="6" t="s">
        <v>1</v>
      </c>
      <c r="F37" s="83" t="s">
        <v>46</v>
      </c>
      <c r="G37" s="83"/>
      <c r="H37" s="7" t="s">
        <v>6</v>
      </c>
      <c r="I37" s="14">
        <v>99.57480000000001</v>
      </c>
      <c r="J37" s="14">
        <v>109.92</v>
      </c>
      <c r="K37" s="14">
        <v>105.1260951</v>
      </c>
      <c r="L37" s="14">
        <v>107.75424747749999</v>
      </c>
      <c r="M37" s="14">
        <v>110.44810366443748</v>
      </c>
    </row>
    <row r="38" spans="1:13" ht="27.75" customHeight="1">
      <c r="E38" s="84" t="s">
        <v>82</v>
      </c>
      <c r="F38" s="85"/>
      <c r="G38" s="85"/>
      <c r="H38" s="85"/>
      <c r="I38" s="85"/>
      <c r="J38" s="85"/>
      <c r="K38" s="85"/>
      <c r="L38" s="85"/>
      <c r="M38" s="86"/>
    </row>
    <row r="39" spans="1:13" ht="15" customHeight="1">
      <c r="E39" s="87" t="s">
        <v>47</v>
      </c>
      <c r="F39" s="87"/>
      <c r="G39" s="87"/>
      <c r="H39" s="87"/>
      <c r="I39" s="87"/>
      <c r="J39" s="87"/>
      <c r="K39" s="87"/>
      <c r="L39" s="87"/>
      <c r="M39" s="87"/>
    </row>
    <row r="40" spans="1:13" ht="12" customHeight="1">
      <c r="E40" s="6" t="s">
        <v>20</v>
      </c>
      <c r="F40" s="69" t="s">
        <v>48</v>
      </c>
      <c r="G40" s="69"/>
      <c r="H40" s="69"/>
      <c r="I40" s="88" t="s">
        <v>49</v>
      </c>
      <c r="J40" s="89"/>
      <c r="K40" s="89"/>
      <c r="L40" s="89"/>
      <c r="M40" s="90"/>
    </row>
    <row r="41" spans="1:13" ht="28.5" customHeight="1">
      <c r="E41" s="6" t="s">
        <v>43</v>
      </c>
      <c r="F41" s="57" t="s">
        <v>28</v>
      </c>
      <c r="G41" s="57"/>
      <c r="H41" s="57"/>
      <c r="I41" s="93" t="s">
        <v>76</v>
      </c>
      <c r="J41" s="94"/>
      <c r="K41" s="94"/>
      <c r="L41" s="94"/>
      <c r="M41" s="95"/>
    </row>
    <row r="42" spans="1:13" ht="29.25" customHeight="1">
      <c r="E42" s="15">
        <v>2</v>
      </c>
      <c r="F42" s="57" t="s">
        <v>29</v>
      </c>
      <c r="G42" s="57"/>
      <c r="H42" s="57"/>
      <c r="I42" s="96"/>
      <c r="J42" s="97"/>
      <c r="K42" s="97"/>
      <c r="L42" s="97"/>
      <c r="M42" s="98"/>
    </row>
    <row r="43" spans="1:13" ht="56.25" customHeight="1">
      <c r="E43" s="99" t="s">
        <v>50</v>
      </c>
      <c r="F43" s="100"/>
      <c r="G43" s="100"/>
      <c r="H43" s="100"/>
      <c r="I43" s="100"/>
      <c r="J43" s="100"/>
      <c r="K43" s="100"/>
      <c r="L43" s="100"/>
      <c r="M43" s="101"/>
    </row>
    <row r="44" spans="1:13">
      <c r="E44" s="62" t="s">
        <v>20</v>
      </c>
      <c r="F44" s="63" t="s">
        <v>40</v>
      </c>
      <c r="G44" s="64"/>
      <c r="H44" s="62" t="s">
        <v>22</v>
      </c>
      <c r="I44" s="69" t="s">
        <v>23</v>
      </c>
      <c r="J44" s="69"/>
      <c r="K44" s="69"/>
      <c r="L44" s="69"/>
      <c r="M44" s="69"/>
    </row>
    <row r="45" spans="1:13">
      <c r="E45" s="62"/>
      <c r="F45" s="65"/>
      <c r="G45" s="66"/>
      <c r="H45" s="62"/>
      <c r="I45" s="3" t="s">
        <v>24</v>
      </c>
      <c r="J45" s="3" t="s">
        <v>25</v>
      </c>
      <c r="K45" s="4" t="s">
        <v>26</v>
      </c>
      <c r="L45" s="3" t="s">
        <v>27</v>
      </c>
      <c r="M45" s="4" t="s">
        <v>74</v>
      </c>
    </row>
    <row r="46" spans="1:13" ht="15.75" customHeight="1">
      <c r="A46" s="2"/>
      <c r="B46" s="2" t="e">
        <f>OR(B47,B48)</f>
        <v>#REF!</v>
      </c>
      <c r="C46" s="2" t="e">
        <f t="array" ref="C46">INDEX([4]Тарифы!$AB$86:$AB$108,MATCH(#REF!,[4]Тарифы!$Y$86:$Y$108,0))</f>
        <v>#REF!</v>
      </c>
      <c r="E46" s="16">
        <v>1</v>
      </c>
      <c r="F46" s="91" t="s">
        <v>51</v>
      </c>
      <c r="G46" s="92"/>
      <c r="H46" s="92"/>
      <c r="I46" s="92"/>
      <c r="J46" s="92"/>
      <c r="K46" s="92"/>
      <c r="L46" s="37"/>
      <c r="M46" s="17"/>
    </row>
    <row r="47" spans="1:13" ht="15.75" customHeight="1">
      <c r="A47" s="2"/>
      <c r="B47" s="2" t="e">
        <f>AND($C46="Водоснабжение",$C47&lt;&gt;"Тариф на транспортировку воды",$C47&lt;&gt;"Тариф на техническую воду")</f>
        <v>#REF!</v>
      </c>
      <c r="C47" s="2" t="e">
        <f t="array" ref="C47">INDEX([4]Тарифы!$AC$86:$AC$108,MATCH(#REF!,[4]Тарифы!$Y$86:$Y$108,0))</f>
        <v>#REF!</v>
      </c>
      <c r="E47" s="18" t="s">
        <v>0</v>
      </c>
      <c r="F47" s="102" t="s">
        <v>52</v>
      </c>
      <c r="G47" s="103"/>
      <c r="H47" s="19" t="s">
        <v>2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</row>
    <row r="48" spans="1:13" ht="15.75" customHeight="1">
      <c r="B48" s="2" t="e">
        <f>AND($C46="Водоснабжение",OR(region_name&lt;&gt;"Ленинградская область",$C47&lt;&gt;"Тариф на транспортировку воды"),$C47&lt;&gt;"Тариф на техническую воду")</f>
        <v>#REF!</v>
      </c>
      <c r="E48" s="7" t="s">
        <v>1</v>
      </c>
      <c r="F48" s="102" t="s">
        <v>53</v>
      </c>
      <c r="G48" s="103"/>
      <c r="H48" s="20" t="s">
        <v>2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</row>
    <row r="49" spans="1:13" ht="15.75" customHeight="1">
      <c r="B49" s="2" t="e">
        <f>B50</f>
        <v>#REF!</v>
      </c>
      <c r="E49" s="7">
        <v>2</v>
      </c>
      <c r="F49" s="91" t="s">
        <v>54</v>
      </c>
      <c r="G49" s="92"/>
      <c r="H49" s="92"/>
      <c r="I49" s="92"/>
      <c r="J49" s="92"/>
      <c r="K49" s="92"/>
      <c r="L49" s="37"/>
      <c r="M49" s="17"/>
    </row>
    <row r="50" spans="1:13" ht="15.75" customHeight="1">
      <c r="B50" s="2" t="e">
        <f>$C46="Водоснабжение"</f>
        <v>#REF!</v>
      </c>
      <c r="E50" s="7" t="s">
        <v>55</v>
      </c>
      <c r="F50" s="102" t="s">
        <v>56</v>
      </c>
      <c r="G50" s="103"/>
      <c r="H50" s="20" t="s">
        <v>57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</row>
    <row r="51" spans="1:13" ht="15.75" customHeight="1">
      <c r="B51" s="2" t="e">
        <f>OR(B52,#REF!)</f>
        <v>#REF!</v>
      </c>
      <c r="E51" s="7">
        <v>3</v>
      </c>
      <c r="F51" s="91" t="s">
        <v>58</v>
      </c>
      <c r="G51" s="92"/>
      <c r="H51" s="92"/>
      <c r="I51" s="92"/>
      <c r="J51" s="92"/>
      <c r="K51" s="92"/>
      <c r="L51" s="37"/>
      <c r="M51" s="17"/>
    </row>
    <row r="52" spans="1:13" ht="15.75" customHeight="1">
      <c r="B52" s="2" t="e">
        <f>$C46="Водоснабжение"</f>
        <v>#REF!</v>
      </c>
      <c r="E52" s="7" t="s">
        <v>8</v>
      </c>
      <c r="F52" s="102" t="s">
        <v>59</v>
      </c>
      <c r="G52" s="103"/>
      <c r="H52" s="20" t="s">
        <v>2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</row>
    <row r="53" spans="1:13" ht="15.75" customHeight="1">
      <c r="B53" s="2" t="e">
        <f>#REF!="Водоотведение"</f>
        <v>#REF!</v>
      </c>
      <c r="E53" s="21" t="s">
        <v>9</v>
      </c>
      <c r="F53" s="102" t="s">
        <v>60</v>
      </c>
      <c r="G53" s="103"/>
      <c r="H53" s="20" t="s">
        <v>61</v>
      </c>
      <c r="I53" s="45">
        <v>1.69</v>
      </c>
      <c r="J53" s="45">
        <v>1.6900000000000002</v>
      </c>
      <c r="K53" s="45">
        <v>1.6900000000000002</v>
      </c>
      <c r="L53" s="45">
        <v>1.6900000000000002</v>
      </c>
      <c r="M53" s="45">
        <v>1.6900000000000002</v>
      </c>
    </row>
    <row r="54" spans="1:13" ht="15.75" customHeight="1">
      <c r="B54" s="2"/>
      <c r="E54" s="112" t="s">
        <v>7</v>
      </c>
      <c r="F54" s="112"/>
      <c r="G54" s="112"/>
      <c r="H54" s="112"/>
      <c r="I54" s="112"/>
      <c r="J54" s="112"/>
      <c r="K54" s="112"/>
      <c r="L54" s="112"/>
      <c r="M54" s="112"/>
    </row>
    <row r="55" spans="1:13" ht="43.5" customHeight="1">
      <c r="B55" s="2" t="b">
        <v>1</v>
      </c>
      <c r="E55" s="105" t="s">
        <v>62</v>
      </c>
      <c r="F55" s="105"/>
      <c r="G55" s="105"/>
      <c r="H55" s="105"/>
      <c r="I55" s="105"/>
      <c r="J55" s="105"/>
      <c r="K55" s="105"/>
      <c r="L55" s="105"/>
      <c r="M55" s="105"/>
    </row>
    <row r="56" spans="1:13">
      <c r="B56" s="2" t="b">
        <v>1</v>
      </c>
      <c r="E56" s="106" t="s">
        <v>20</v>
      </c>
      <c r="F56" s="62" t="s">
        <v>40</v>
      </c>
      <c r="G56" s="62"/>
      <c r="H56" s="62"/>
      <c r="I56" s="69" t="s">
        <v>23</v>
      </c>
      <c r="J56" s="69"/>
      <c r="K56" s="69"/>
      <c r="L56" s="69"/>
      <c r="M56" s="69"/>
    </row>
    <row r="57" spans="1:13">
      <c r="B57" s="2" t="b">
        <v>1</v>
      </c>
      <c r="E57" s="106"/>
      <c r="F57" s="62"/>
      <c r="G57" s="62"/>
      <c r="H57" s="62"/>
      <c r="I57" s="3" t="s">
        <v>24</v>
      </c>
      <c r="J57" s="3" t="s">
        <v>25</v>
      </c>
      <c r="K57" s="4" t="s">
        <v>26</v>
      </c>
      <c r="L57" s="3" t="s">
        <v>27</v>
      </c>
      <c r="M57" s="4" t="s">
        <v>74</v>
      </c>
    </row>
    <row r="58" spans="1:13" ht="13.5" customHeight="1">
      <c r="A58" s="2"/>
      <c r="B58" s="2" t="e">
        <f>B46</f>
        <v>#REF!</v>
      </c>
      <c r="C58" s="2" t="e">
        <f t="array" ref="C58">INDEX([4]Тарифы!$AB$86:$AB$108,MATCH($C59,[4]Тарифы!$Y$86:$Y$108,0))</f>
        <v>#REF!</v>
      </c>
      <c r="E58" s="16">
        <v>1</v>
      </c>
      <c r="F58" s="91" t="s">
        <v>51</v>
      </c>
      <c r="G58" s="92"/>
      <c r="H58" s="92"/>
      <c r="I58" s="92"/>
      <c r="J58" s="92"/>
      <c r="K58" s="107"/>
      <c r="L58" s="38"/>
      <c r="M58" s="23"/>
    </row>
    <row r="59" spans="1:13" ht="13.5" customHeight="1">
      <c r="A59" s="2"/>
      <c r="B59" s="2" t="e">
        <f>B47</f>
        <v>#REF!</v>
      </c>
      <c r="C59" s="2" t="e">
        <f t="array" ref="C59">INDEX([4]Тарифы!$Y$86:$Y$108,MATCH(#REF!,[4]Тарифы!$X$86:$X$108,0))</f>
        <v>#REF!</v>
      </c>
      <c r="E59" s="18" t="s">
        <v>0</v>
      </c>
      <c r="F59" s="108" t="s">
        <v>52</v>
      </c>
      <c r="G59" s="109"/>
      <c r="H59" s="20" t="s">
        <v>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3.5" customHeight="1">
      <c r="B60" s="2" t="e">
        <f>B59</f>
        <v>#REF!</v>
      </c>
      <c r="E60" s="7"/>
      <c r="F60" s="110" t="s">
        <v>63</v>
      </c>
      <c r="G60" s="110"/>
      <c r="H60" s="24"/>
      <c r="I60" s="8" t="s">
        <v>11</v>
      </c>
      <c r="J60" s="8">
        <v>0</v>
      </c>
      <c r="K60" s="8">
        <v>0</v>
      </c>
      <c r="L60" s="8">
        <v>0</v>
      </c>
      <c r="M60" s="8">
        <v>0</v>
      </c>
    </row>
    <row r="61" spans="1:13" ht="13.5" customHeight="1">
      <c r="B61" s="2" t="e">
        <f>B48</f>
        <v>#REF!</v>
      </c>
      <c r="E61" s="7" t="s">
        <v>1</v>
      </c>
      <c r="F61" s="111" t="s">
        <v>53</v>
      </c>
      <c r="G61" s="111"/>
      <c r="H61" s="20" t="s">
        <v>2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3.5" customHeight="1">
      <c r="B62" s="2" t="e">
        <f>B61</f>
        <v>#REF!</v>
      </c>
      <c r="E62" s="7"/>
      <c r="F62" s="110" t="s">
        <v>63</v>
      </c>
      <c r="G62" s="110"/>
      <c r="H62" s="24"/>
      <c r="I62" s="8" t="s">
        <v>11</v>
      </c>
      <c r="J62" s="8">
        <v>0</v>
      </c>
      <c r="K62" s="8">
        <v>0</v>
      </c>
      <c r="L62" s="8">
        <v>0</v>
      </c>
      <c r="M62" s="8">
        <v>0</v>
      </c>
    </row>
    <row r="63" spans="1:13" ht="13.5" customHeight="1">
      <c r="B63" s="2" t="e">
        <f>B49</f>
        <v>#REF!</v>
      </c>
      <c r="E63" s="7">
        <v>2</v>
      </c>
      <c r="F63" s="57" t="s">
        <v>54</v>
      </c>
      <c r="G63" s="70"/>
      <c r="H63" s="70"/>
      <c r="I63" s="70"/>
      <c r="J63" s="70"/>
      <c r="K63" s="104"/>
      <c r="L63" s="39"/>
      <c r="M63" s="23"/>
    </row>
    <row r="64" spans="1:13" ht="13.5" customHeight="1">
      <c r="B64" s="2" t="e">
        <f>B50</f>
        <v>#REF!</v>
      </c>
      <c r="E64" s="7" t="s">
        <v>55</v>
      </c>
      <c r="F64" s="102" t="s">
        <v>56</v>
      </c>
      <c r="G64" s="121"/>
      <c r="H64" s="20" t="s">
        <v>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2:13" ht="13.5" customHeight="1">
      <c r="B65" s="2" t="e">
        <f>B64</f>
        <v>#REF!</v>
      </c>
      <c r="E65" s="7"/>
      <c r="F65" s="110" t="s">
        <v>63</v>
      </c>
      <c r="G65" s="110"/>
      <c r="H65" s="24"/>
      <c r="I65" s="8" t="s">
        <v>11</v>
      </c>
      <c r="J65" s="8">
        <v>0</v>
      </c>
      <c r="K65" s="8">
        <v>0</v>
      </c>
      <c r="L65" s="8">
        <v>0</v>
      </c>
      <c r="M65" s="8">
        <v>0</v>
      </c>
    </row>
    <row r="66" spans="2:13" ht="13.5" customHeight="1">
      <c r="B66" s="2" t="e">
        <f>B51</f>
        <v>#REF!</v>
      </c>
      <c r="E66" s="7">
        <v>3</v>
      </c>
      <c r="F66" s="57" t="s">
        <v>58</v>
      </c>
      <c r="G66" s="70"/>
      <c r="H66" s="70"/>
      <c r="I66" s="70"/>
      <c r="J66" s="70"/>
      <c r="K66" s="104"/>
      <c r="L66" s="39"/>
      <c r="M66" s="23"/>
    </row>
    <row r="67" spans="2:13" ht="13.5" customHeight="1">
      <c r="B67" s="2" t="e">
        <f>B52</f>
        <v>#REF!</v>
      </c>
      <c r="E67" s="7" t="s">
        <v>8</v>
      </c>
      <c r="F67" s="102" t="s">
        <v>59</v>
      </c>
      <c r="G67" s="121"/>
      <c r="H67" s="20" t="s">
        <v>2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2:13" ht="13.5" customHeight="1">
      <c r="B68" s="2" t="e">
        <f>B67</f>
        <v>#REF!</v>
      </c>
      <c r="E68" s="25"/>
      <c r="F68" s="26" t="s">
        <v>63</v>
      </c>
      <c r="G68" s="27"/>
      <c r="H68" s="24"/>
      <c r="I68" s="8" t="s">
        <v>11</v>
      </c>
      <c r="J68" s="8">
        <v>0</v>
      </c>
      <c r="K68" s="8">
        <v>0</v>
      </c>
      <c r="L68" s="8">
        <v>0</v>
      </c>
      <c r="M68" s="8">
        <v>0</v>
      </c>
    </row>
    <row r="69" spans="2:13" ht="13.5" customHeight="1">
      <c r="B69" s="2" t="e">
        <f>#REF!</f>
        <v>#REF!</v>
      </c>
      <c r="E69" s="21" t="s">
        <v>9</v>
      </c>
      <c r="F69" s="102" t="s">
        <v>60</v>
      </c>
      <c r="G69" s="121"/>
      <c r="H69" s="20" t="s">
        <v>2</v>
      </c>
      <c r="I69" s="8">
        <v>1.69</v>
      </c>
      <c r="J69" s="8">
        <v>1.6900000000000002</v>
      </c>
      <c r="K69" s="8">
        <v>1.6900000000000002</v>
      </c>
      <c r="L69" s="8">
        <v>1.6900000000000002</v>
      </c>
      <c r="M69" s="8">
        <v>1.6900000000000002</v>
      </c>
    </row>
    <row r="70" spans="2:13" ht="13.5" customHeight="1">
      <c r="B70" s="2" t="e">
        <f>B69</f>
        <v>#REF!</v>
      </c>
      <c r="E70" s="21"/>
      <c r="F70" s="110" t="s">
        <v>63</v>
      </c>
      <c r="G70" s="110"/>
      <c r="H70" s="24"/>
      <c r="I70" s="8" t="s">
        <v>11</v>
      </c>
      <c r="J70" s="8">
        <v>0</v>
      </c>
      <c r="K70" s="8">
        <v>0</v>
      </c>
      <c r="L70" s="8">
        <v>0</v>
      </c>
      <c r="M70" s="8">
        <v>0</v>
      </c>
    </row>
    <row r="71" spans="2:13" ht="13.5" hidden="1" customHeight="1">
      <c r="B71" s="2"/>
      <c r="E71" s="22"/>
      <c r="F71" s="28"/>
      <c r="G71" s="28"/>
      <c r="H71" s="29"/>
      <c r="I71" s="12"/>
      <c r="J71" s="12"/>
      <c r="K71" s="12"/>
      <c r="L71" s="12"/>
      <c r="M71" s="13"/>
    </row>
    <row r="72" spans="2:13" ht="15.75" customHeight="1">
      <c r="E72" s="59" t="s">
        <v>64</v>
      </c>
      <c r="F72" s="60"/>
      <c r="G72" s="60"/>
      <c r="H72" s="60"/>
      <c r="I72" s="60"/>
      <c r="J72" s="60"/>
      <c r="K72" s="60"/>
      <c r="L72" s="60"/>
      <c r="M72" s="61"/>
    </row>
    <row r="73" spans="2:13" ht="27.75" customHeight="1">
      <c r="E73" s="30" t="s">
        <v>20</v>
      </c>
      <c r="F73" s="118" t="s">
        <v>40</v>
      </c>
      <c r="G73" s="118"/>
      <c r="H73" s="3" t="s">
        <v>22</v>
      </c>
      <c r="I73" s="31" t="s">
        <v>65</v>
      </c>
      <c r="J73" s="31" t="s">
        <v>77</v>
      </c>
      <c r="K73" s="31" t="s">
        <v>78</v>
      </c>
      <c r="L73" s="31" t="s">
        <v>79</v>
      </c>
      <c r="M73" s="23" t="s">
        <v>83</v>
      </c>
    </row>
    <row r="74" spans="2:13" ht="12.75" customHeight="1">
      <c r="E74" s="30" t="s">
        <v>43</v>
      </c>
      <c r="F74" s="119" t="s">
        <v>66</v>
      </c>
      <c r="G74" s="120"/>
      <c r="H74" s="3"/>
      <c r="I74" s="32">
        <v>628.67140240697279</v>
      </c>
      <c r="J74" s="32">
        <v>921.70905142747131</v>
      </c>
      <c r="K74" s="32">
        <v>951.73</v>
      </c>
      <c r="L74" s="32">
        <v>1068.25</v>
      </c>
      <c r="M74" s="122"/>
    </row>
    <row r="75" spans="2:13" ht="11.25" customHeight="1">
      <c r="E75" s="30" t="s">
        <v>0</v>
      </c>
      <c r="F75" s="116" t="s">
        <v>3</v>
      </c>
      <c r="G75" s="116"/>
      <c r="H75" s="30" t="s">
        <v>6</v>
      </c>
      <c r="I75" s="46">
        <v>434.67481634745951</v>
      </c>
      <c r="J75" s="46">
        <v>652.0145523989712</v>
      </c>
      <c r="K75" s="32">
        <v>515.67999999999995</v>
      </c>
      <c r="L75" s="32">
        <v>767.29</v>
      </c>
      <c r="M75" s="123"/>
    </row>
    <row r="76" spans="2:13">
      <c r="E76" s="30" t="s">
        <v>1</v>
      </c>
      <c r="F76" s="116" t="s">
        <v>5</v>
      </c>
      <c r="G76" s="116"/>
      <c r="H76" s="30" t="s">
        <v>6</v>
      </c>
      <c r="I76" s="46">
        <v>78.270173623181989</v>
      </c>
      <c r="J76" s="46">
        <v>189.94857000000002</v>
      </c>
      <c r="K76" s="32">
        <v>114.24</v>
      </c>
      <c r="L76" s="32">
        <v>192.72</v>
      </c>
      <c r="M76" s="123"/>
    </row>
    <row r="77" spans="2:13">
      <c r="E77" s="30" t="s">
        <v>4</v>
      </c>
      <c r="F77" s="116" t="s">
        <v>67</v>
      </c>
      <c r="G77" s="116"/>
      <c r="H77" s="30" t="s">
        <v>68</v>
      </c>
      <c r="I77" s="47">
        <v>12.337000000000002</v>
      </c>
      <c r="J77" s="47">
        <v>10.708</v>
      </c>
      <c r="K77" s="32">
        <v>17.350000000000001</v>
      </c>
      <c r="L77" s="32">
        <v>11.21</v>
      </c>
      <c r="M77" s="123"/>
    </row>
    <row r="78" spans="2:13">
      <c r="E78" s="30" t="s">
        <v>7</v>
      </c>
      <c r="F78" s="116" t="s">
        <v>69</v>
      </c>
      <c r="G78" s="116"/>
      <c r="H78" s="116"/>
      <c r="I78" s="116"/>
      <c r="J78" s="116"/>
      <c r="K78" s="40"/>
      <c r="L78" s="40"/>
      <c r="M78" s="123"/>
    </row>
    <row r="79" spans="2:13">
      <c r="E79" s="30" t="s">
        <v>8</v>
      </c>
      <c r="F79" s="117" t="s">
        <v>52</v>
      </c>
      <c r="G79" s="117"/>
      <c r="H79" s="30" t="s">
        <v>2</v>
      </c>
      <c r="I79" s="47">
        <v>0</v>
      </c>
      <c r="J79" s="47">
        <v>0</v>
      </c>
      <c r="K79" s="32">
        <v>0</v>
      </c>
      <c r="L79" s="32">
        <v>0</v>
      </c>
      <c r="M79" s="123"/>
    </row>
    <row r="80" spans="2:13">
      <c r="E80" s="30" t="s">
        <v>9</v>
      </c>
      <c r="F80" s="117" t="s">
        <v>53</v>
      </c>
      <c r="G80" s="117"/>
      <c r="H80" s="30" t="s">
        <v>2</v>
      </c>
      <c r="I80" s="47">
        <v>0</v>
      </c>
      <c r="J80" s="47">
        <v>0</v>
      </c>
      <c r="K80" s="32">
        <v>0</v>
      </c>
      <c r="L80" s="32">
        <v>0</v>
      </c>
      <c r="M80" s="123"/>
    </row>
    <row r="81" spans="5:13" ht="17.25" customHeight="1">
      <c r="E81" s="30" t="s">
        <v>10</v>
      </c>
      <c r="F81" s="117" t="s">
        <v>56</v>
      </c>
      <c r="G81" s="117"/>
      <c r="H81" s="30" t="s">
        <v>2</v>
      </c>
      <c r="I81" s="47">
        <v>0</v>
      </c>
      <c r="J81" s="47">
        <v>0</v>
      </c>
      <c r="K81" s="32">
        <v>0</v>
      </c>
      <c r="L81" s="32">
        <v>0</v>
      </c>
      <c r="M81" s="124"/>
    </row>
    <row r="82" spans="5:13" ht="12" customHeight="1">
      <c r="E82" s="59" t="s">
        <v>70</v>
      </c>
      <c r="F82" s="60"/>
      <c r="G82" s="60"/>
      <c r="H82" s="60"/>
      <c r="I82" s="60"/>
      <c r="J82" s="60"/>
      <c r="K82" s="60"/>
      <c r="L82" s="60"/>
      <c r="M82" s="61"/>
    </row>
    <row r="83" spans="5:13">
      <c r="E83" s="62" t="s">
        <v>20</v>
      </c>
      <c r="F83" s="62" t="s">
        <v>71</v>
      </c>
      <c r="G83" s="113"/>
      <c r="H83" s="62" t="s">
        <v>22</v>
      </c>
      <c r="I83" s="62" t="s">
        <v>23</v>
      </c>
      <c r="J83" s="114"/>
      <c r="K83" s="114"/>
      <c r="L83" s="114"/>
      <c r="M83" s="114"/>
    </row>
    <row r="84" spans="5:13">
      <c r="E84" s="62"/>
      <c r="F84" s="113"/>
      <c r="G84" s="113"/>
      <c r="H84" s="113"/>
      <c r="I84" s="15" t="s">
        <v>24</v>
      </c>
      <c r="J84" s="15" t="s">
        <v>25</v>
      </c>
      <c r="K84" s="15" t="s">
        <v>26</v>
      </c>
      <c r="L84" s="15" t="s">
        <v>27</v>
      </c>
      <c r="M84" s="15" t="s">
        <v>74</v>
      </c>
    </row>
    <row r="85" spans="5:13" ht="14.25" customHeight="1">
      <c r="E85" s="15">
        <v>1</v>
      </c>
      <c r="F85" s="115" t="s">
        <v>72</v>
      </c>
      <c r="G85" s="115"/>
      <c r="H85" s="33" t="s">
        <v>6</v>
      </c>
      <c r="I85" s="15" t="s">
        <v>11</v>
      </c>
      <c r="J85" s="15" t="s">
        <v>11</v>
      </c>
      <c r="K85" s="15" t="s">
        <v>11</v>
      </c>
      <c r="L85" s="15" t="s">
        <v>11</v>
      </c>
      <c r="M85" s="15" t="s">
        <v>11</v>
      </c>
    </row>
    <row r="86" spans="5:13" ht="14.25" customHeight="1">
      <c r="E86" s="34"/>
      <c r="F86" s="35"/>
      <c r="G86" s="35"/>
      <c r="H86" s="36"/>
      <c r="I86" s="34"/>
      <c r="J86" s="34"/>
      <c r="K86" s="34"/>
      <c r="L86" s="34"/>
      <c r="M86" s="34"/>
    </row>
    <row r="87" spans="5:13" ht="6.75" customHeight="1">
      <c r="E87" s="34"/>
      <c r="F87" s="35"/>
      <c r="G87" s="35"/>
      <c r="H87" s="36"/>
      <c r="I87" s="34"/>
      <c r="J87" s="34"/>
      <c r="K87" s="34"/>
      <c r="L87" s="34"/>
      <c r="M87" s="34"/>
    </row>
    <row r="88" spans="5:13" ht="6.75" customHeight="1">
      <c r="E88" s="34"/>
      <c r="F88" s="35"/>
      <c r="G88" s="35"/>
      <c r="H88" s="36"/>
      <c r="I88" s="34"/>
      <c r="J88" s="34"/>
      <c r="K88" s="34"/>
      <c r="L88" s="34"/>
      <c r="M88" s="34"/>
    </row>
    <row r="89" spans="5:13" ht="6.75" customHeight="1"/>
    <row r="90" spans="5:13" ht="6.75" customHeight="1"/>
    <row r="91" spans="5:13" ht="6.75" customHeight="1"/>
    <row r="92" spans="5:13">
      <c r="G92" s="1" t="s">
        <v>73</v>
      </c>
    </row>
  </sheetData>
  <mergeCells count="95">
    <mergeCell ref="E72:M72"/>
    <mergeCell ref="F73:G73"/>
    <mergeCell ref="F74:G74"/>
    <mergeCell ref="F75:G75"/>
    <mergeCell ref="F64:G64"/>
    <mergeCell ref="M74:M81"/>
    <mergeCell ref="F65:G65"/>
    <mergeCell ref="F66:K66"/>
    <mergeCell ref="F67:G67"/>
    <mergeCell ref="F69:G69"/>
    <mergeCell ref="F70:G70"/>
    <mergeCell ref="E82:M82"/>
    <mergeCell ref="F76:G76"/>
    <mergeCell ref="F77:G77"/>
    <mergeCell ref="F78:J78"/>
    <mergeCell ref="F79:G79"/>
    <mergeCell ref="F80:G80"/>
    <mergeCell ref="F81:G81"/>
    <mergeCell ref="E83:E84"/>
    <mergeCell ref="F83:G84"/>
    <mergeCell ref="H83:H84"/>
    <mergeCell ref="I83:M83"/>
    <mergeCell ref="F85:G85"/>
    <mergeCell ref="F63:K63"/>
    <mergeCell ref="F52:G52"/>
    <mergeCell ref="F53:G53"/>
    <mergeCell ref="E55:M55"/>
    <mergeCell ref="E56:E57"/>
    <mergeCell ref="F56:G57"/>
    <mergeCell ref="H56:H57"/>
    <mergeCell ref="I56:M56"/>
    <mergeCell ref="F58:K58"/>
    <mergeCell ref="F59:G59"/>
    <mergeCell ref="F60:G60"/>
    <mergeCell ref="F61:G61"/>
    <mergeCell ref="F62:G62"/>
    <mergeCell ref="E54:M54"/>
    <mergeCell ref="F51:K51"/>
    <mergeCell ref="F41:H41"/>
    <mergeCell ref="I41:M42"/>
    <mergeCell ref="F42:H42"/>
    <mergeCell ref="E43:M43"/>
    <mergeCell ref="E44:E45"/>
    <mergeCell ref="F44:G45"/>
    <mergeCell ref="H44:H45"/>
    <mergeCell ref="I44:M44"/>
    <mergeCell ref="F46:K46"/>
    <mergeCell ref="F47:G47"/>
    <mergeCell ref="F48:G48"/>
    <mergeCell ref="F49:K49"/>
    <mergeCell ref="F50:G50"/>
    <mergeCell ref="F36:G36"/>
    <mergeCell ref="F37:G37"/>
    <mergeCell ref="E38:M38"/>
    <mergeCell ref="E39:M39"/>
    <mergeCell ref="F40:H40"/>
    <mergeCell ref="I40:M40"/>
    <mergeCell ref="F35:G35"/>
    <mergeCell ref="F24:G24"/>
    <mergeCell ref="F25:G25"/>
    <mergeCell ref="F26:G26"/>
    <mergeCell ref="F27:G27"/>
    <mergeCell ref="F28:G28"/>
    <mergeCell ref="E32:M32"/>
    <mergeCell ref="E33:E34"/>
    <mergeCell ref="F33:G34"/>
    <mergeCell ref="H33:H34"/>
    <mergeCell ref="I33:M33"/>
    <mergeCell ref="E31:M31"/>
    <mergeCell ref="F30:G30"/>
    <mergeCell ref="F29:G29"/>
    <mergeCell ref="F20:G20"/>
    <mergeCell ref="E21:M21"/>
    <mergeCell ref="E22:E23"/>
    <mergeCell ref="F22:G23"/>
    <mergeCell ref="H22:H23"/>
    <mergeCell ref="I22:M22"/>
    <mergeCell ref="F19:G19"/>
    <mergeCell ref="E13:F13"/>
    <mergeCell ref="G13:M13"/>
    <mergeCell ref="E14:F14"/>
    <mergeCell ref="G14:M14"/>
    <mergeCell ref="E15:F15"/>
    <mergeCell ref="G15:M15"/>
    <mergeCell ref="E16:M16"/>
    <mergeCell ref="E17:E18"/>
    <mergeCell ref="F17:G18"/>
    <mergeCell ref="H17:H18"/>
    <mergeCell ref="I17:M17"/>
    <mergeCell ref="E9:M9"/>
    <mergeCell ref="E10:M10"/>
    <mergeCell ref="E11:F11"/>
    <mergeCell ref="G11:M11"/>
    <mergeCell ref="E12:F12"/>
    <mergeCell ref="G12:M12"/>
  </mergeCells>
  <pageMargins left="0.78740157480314965" right="0.98425196850393704" top="1.1811023622047245" bottom="0.74803149606299213" header="0.31496062992125984" footer="0.31496062992125984"/>
  <pageSetup paperSize="9" scale="81" fitToHeight="0" orientation="landscape" r:id="rId1"/>
  <rowBreaks count="3" manualBreakCount="3">
    <brk id="30" max="12" man="1"/>
    <brk id="53" max="12" man="1"/>
    <brk id="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ПП ВС</vt:lpstr>
      <vt:lpstr>'КОРР ПП ВС'!Область_печати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2024-10-28T11:38:52Z</cp:lastPrinted>
  <dcterms:created xsi:type="dcterms:W3CDTF">2024-05-16T13:50:28Z</dcterms:created>
  <dcterms:modified xsi:type="dcterms:W3CDTF">2024-11-04T16:22:53Z</dcterms:modified>
</cp:coreProperties>
</file>