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21156701-EE83-4E55-811C-A8EF48045F4D}" xr6:coauthVersionLast="37" xr6:coauthVersionMax="37" xr10:uidLastSave="{00000000-0000-0000-0000-000000000000}"/>
  <bookViews>
    <workbookView xWindow="0" yWindow="0" windowWidth="22260" windowHeight="12645" activeTab="1" xr2:uid="{00000000-000D-0000-FFFF-FFFF00000000}"/>
  </bookViews>
  <sheets>
    <sheet name="Лист1" sheetId="1" r:id="rId1"/>
    <sheet name="Лист2" sheetId="2" r:id="rId2"/>
  </sheets>
  <externalReferences>
    <externalReference r:id="rId3"/>
  </externalReferences>
  <definedNames>
    <definedName name="god">'[1]Общие сведения'!$H$8</definedName>
    <definedName name="last_year_vis">'[1]Общие сведения'!$J$9</definedName>
    <definedName name="plat_nds">'[1]Общие сведения'!$H$41</definedName>
    <definedName name="tpl_title">'[1]Общие сведения'!$O$17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14" i="2" l="1"/>
  <c r="S114" i="1"/>
  <c r="AW118" i="2"/>
  <c r="AV118" i="2"/>
  <c r="AT118" i="2"/>
  <c r="AS118" i="2"/>
  <c r="AR118" i="2"/>
  <c r="AQ118" i="2"/>
  <c r="AP118" i="2"/>
  <c r="AO118" i="2"/>
  <c r="AU118" i="2"/>
  <c r="AW110" i="2"/>
  <c r="AV110" i="2"/>
  <c r="AU110" i="2"/>
  <c r="AT110" i="2"/>
  <c r="AS110" i="2"/>
  <c r="AR110" i="2"/>
  <c r="AQ110" i="2"/>
  <c r="AP110" i="2"/>
  <c r="AO110" i="2"/>
  <c r="AW109" i="2"/>
  <c r="AV109" i="2"/>
  <c r="AU109" i="2"/>
  <c r="AT109" i="2"/>
  <c r="AS109" i="2"/>
  <c r="AR109" i="2"/>
  <c r="AQ109" i="2"/>
  <c r="AP109" i="2"/>
  <c r="AO109" i="2"/>
  <c r="AW108" i="2"/>
  <c r="AV108" i="2"/>
  <c r="AU108" i="2"/>
  <c r="AT108" i="2"/>
  <c r="AS108" i="2"/>
  <c r="AR108" i="2"/>
  <c r="AQ108" i="2"/>
  <c r="AP108" i="2"/>
  <c r="AO108" i="2"/>
  <c r="AR107" i="2"/>
  <c r="AQ107" i="2"/>
  <c r="AP107" i="2"/>
  <c r="AO107" i="2"/>
  <c r="AR106" i="2"/>
  <c r="AQ106" i="2"/>
  <c r="AP106" i="2"/>
  <c r="AO106" i="2"/>
  <c r="AR105" i="2"/>
  <c r="AQ105" i="2"/>
  <c r="AP105" i="2"/>
  <c r="AO105" i="2"/>
  <c r="AQ104" i="2"/>
  <c r="AR104" i="2"/>
  <c r="AP104" i="2"/>
  <c r="AO104" i="2"/>
  <c r="AR103" i="2"/>
  <c r="AQ103" i="2"/>
  <c r="AP103" i="2"/>
  <c r="AO103" i="2"/>
  <c r="AW100" i="2"/>
  <c r="AV100" i="2"/>
  <c r="AU100" i="2"/>
  <c r="AT100" i="2"/>
  <c r="AS100" i="2"/>
  <c r="AR100" i="2"/>
  <c r="AQ100" i="2"/>
  <c r="AP100" i="2"/>
  <c r="AO100" i="2"/>
  <c r="AW99" i="2"/>
  <c r="AV99" i="2"/>
  <c r="AU99" i="2"/>
  <c r="AT99" i="2"/>
  <c r="AS99" i="2"/>
  <c r="AR99" i="2"/>
  <c r="AQ99" i="2"/>
  <c r="AP99" i="2"/>
  <c r="AO99" i="2"/>
  <c r="AW98" i="2"/>
  <c r="AV98" i="2"/>
  <c r="AU98" i="2"/>
  <c r="AT98" i="2"/>
  <c r="AS98" i="2"/>
  <c r="AR98" i="2"/>
  <c r="AQ98" i="2"/>
  <c r="AP98" i="2"/>
  <c r="AO98" i="2"/>
  <c r="AW97" i="2"/>
  <c r="AS97" i="2"/>
  <c r="AP97" i="2"/>
  <c r="AO97" i="2"/>
  <c r="AV97" i="2"/>
  <c r="AU97" i="2"/>
  <c r="AT97" i="2"/>
  <c r="AR97" i="2"/>
  <c r="AQ97" i="2"/>
  <c r="AW96" i="2"/>
  <c r="AV96" i="2"/>
  <c r="AU96" i="2"/>
  <c r="AT96" i="2"/>
  <c r="AS96" i="2"/>
  <c r="AR96" i="2"/>
  <c r="AQ96" i="2"/>
  <c r="AP96" i="2"/>
  <c r="AO96" i="2"/>
  <c r="AW95" i="2"/>
  <c r="AV95" i="2"/>
  <c r="AU95" i="2"/>
  <c r="AT95" i="2"/>
  <c r="AS95" i="2"/>
  <c r="AR95" i="2"/>
  <c r="AQ95" i="2"/>
  <c r="AP95" i="2"/>
  <c r="AO95" i="2"/>
  <c r="AR94" i="2"/>
  <c r="AQ94" i="2"/>
  <c r="AP94" i="2"/>
  <c r="AO94" i="2"/>
  <c r="AW93" i="2"/>
  <c r="AV93" i="2"/>
  <c r="AU93" i="2"/>
  <c r="AT93" i="2"/>
  <c r="AS93" i="2"/>
  <c r="AR93" i="2"/>
  <c r="AQ93" i="2"/>
  <c r="AP93" i="2"/>
  <c r="AO93" i="2"/>
  <c r="AW92" i="2"/>
  <c r="AV92" i="2"/>
  <c r="AU92" i="2"/>
  <c r="AT92" i="2"/>
  <c r="AS92" i="2"/>
  <c r="AR92" i="2"/>
  <c r="AQ92" i="2"/>
  <c r="AP92" i="2"/>
  <c r="AO92" i="2"/>
  <c r="AW90" i="2"/>
  <c r="AV90" i="2"/>
  <c r="AU90" i="2"/>
  <c r="AT90" i="2"/>
  <c r="AS90" i="2"/>
  <c r="AR90" i="2"/>
  <c r="AQ90" i="2"/>
  <c r="AP90" i="2"/>
  <c r="AO90" i="2"/>
  <c r="AR87" i="2"/>
  <c r="AQ87" i="2"/>
  <c r="AP87" i="2"/>
  <c r="AO87" i="2"/>
  <c r="AW75" i="2"/>
  <c r="AV75" i="2"/>
  <c r="AU75" i="2"/>
  <c r="AT75" i="2"/>
  <c r="AS75" i="2"/>
  <c r="AR75" i="2"/>
  <c r="AQ75" i="2"/>
  <c r="AP75" i="2"/>
  <c r="AO75" i="2"/>
  <c r="AW74" i="2"/>
  <c r="AV74" i="2"/>
  <c r="AU74" i="2"/>
  <c r="AT74" i="2"/>
  <c r="AS74" i="2"/>
  <c r="AR74" i="2"/>
  <c r="AQ74" i="2"/>
  <c r="AP74" i="2"/>
  <c r="AO74" i="2"/>
  <c r="AQ17" i="2"/>
  <c r="AP17" i="2"/>
  <c r="AO17" i="2"/>
  <c r="A16" i="2"/>
  <c r="B16" i="2" s="1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AM3" i="2"/>
  <c r="O3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AW1" i="2"/>
  <c r="AW7" i="2" s="1"/>
  <c r="AV1" i="2"/>
  <c r="AV7" i="2" s="1"/>
  <c r="AU1" i="2"/>
  <c r="AU7" i="2" s="1"/>
  <c r="AT1" i="2"/>
  <c r="AT7" i="2" s="1"/>
  <c r="AS1" i="2"/>
  <c r="AS7" i="2" s="1"/>
  <c r="AR1" i="2"/>
  <c r="AR7" i="2" s="1"/>
  <c r="AQ1" i="2"/>
  <c r="AQ7" i="2" s="1"/>
  <c r="AP1" i="2"/>
  <c r="AP7" i="2" s="1"/>
  <c r="AO1" i="2"/>
  <c r="AO7" i="2" s="1"/>
  <c r="AN1" i="2"/>
  <c r="AN7" i="2" s="1"/>
  <c r="AM1" i="2"/>
  <c r="AM7" i="2" s="1"/>
  <c r="AL1" i="2"/>
  <c r="AL7" i="2" s="1"/>
  <c r="AK1" i="2"/>
  <c r="AK7" i="2" s="1"/>
  <c r="AJ1" i="2"/>
  <c r="AJ7" i="2" s="1"/>
  <c r="AI1" i="2"/>
  <c r="AI3" i="2" s="1"/>
  <c r="AH1" i="2"/>
  <c r="AH3" i="2" s="1"/>
  <c r="AG1" i="2"/>
  <c r="AG3" i="2" s="1"/>
  <c r="AF1" i="2"/>
  <c r="AF7" i="2" s="1"/>
  <c r="AE1" i="2"/>
  <c r="AE7" i="2" s="1"/>
  <c r="AD1" i="2"/>
  <c r="AD7" i="2" s="1"/>
  <c r="AC1" i="2"/>
  <c r="AC7" i="2" s="1"/>
  <c r="AB1" i="2"/>
  <c r="AB7" i="2" s="1"/>
  <c r="AA1" i="2"/>
  <c r="AA7" i="2" s="1"/>
  <c r="Z1" i="2"/>
  <c r="Z3" i="2" s="1"/>
  <c r="Y1" i="2"/>
  <c r="Y3" i="2" s="1"/>
  <c r="X1" i="2"/>
  <c r="W1" i="2"/>
  <c r="W7" i="2" s="1"/>
  <c r="V1" i="2"/>
  <c r="V7" i="2" s="1"/>
  <c r="U1" i="2"/>
  <c r="U7" i="2" s="1"/>
  <c r="T1" i="2"/>
  <c r="T7" i="2" s="1"/>
  <c r="S1" i="2"/>
  <c r="S3" i="2" s="1"/>
  <c r="R1" i="2"/>
  <c r="R3" i="2" s="1"/>
  <c r="Q1" i="2"/>
  <c r="Q3" i="2" s="1"/>
  <c r="P1" i="2"/>
  <c r="O1" i="2"/>
  <c r="AR118" i="1"/>
  <c r="AQ118" i="1"/>
  <c r="AP118" i="1"/>
  <c r="AO118" i="1"/>
  <c r="AW118" i="1"/>
  <c r="AV118" i="1"/>
  <c r="AU118" i="1"/>
  <c r="AT118" i="1"/>
  <c r="AS118" i="1"/>
  <c r="AW110" i="1"/>
  <c r="AV110" i="1"/>
  <c r="AU110" i="1"/>
  <c r="AT110" i="1"/>
  <c r="AS110" i="1"/>
  <c r="AR110" i="1"/>
  <c r="AQ110" i="1"/>
  <c r="AP110" i="1"/>
  <c r="AO110" i="1"/>
  <c r="AW109" i="1"/>
  <c r="AV109" i="1"/>
  <c r="AU109" i="1"/>
  <c r="AT109" i="1"/>
  <c r="AS109" i="1"/>
  <c r="AR109" i="1"/>
  <c r="AQ109" i="1"/>
  <c r="AP109" i="1"/>
  <c r="AO109" i="1"/>
  <c r="AW108" i="1"/>
  <c r="AV108" i="1"/>
  <c r="AU108" i="1"/>
  <c r="AT108" i="1"/>
  <c r="AS108" i="1"/>
  <c r="AR108" i="1"/>
  <c r="AQ108" i="1"/>
  <c r="AP108" i="1"/>
  <c r="AO108" i="1"/>
  <c r="AR107" i="1"/>
  <c r="AQ107" i="1"/>
  <c r="AP107" i="1"/>
  <c r="AO107" i="1"/>
  <c r="AR106" i="1"/>
  <c r="AQ106" i="1"/>
  <c r="AP106" i="1"/>
  <c r="AO106" i="1"/>
  <c r="AR105" i="1"/>
  <c r="AQ105" i="1"/>
  <c r="AP105" i="1"/>
  <c r="AO105" i="1"/>
  <c r="AR104" i="1"/>
  <c r="AQ104" i="1"/>
  <c r="AP104" i="1"/>
  <c r="AO104" i="1"/>
  <c r="AR103" i="1"/>
  <c r="AQ103" i="1"/>
  <c r="AP103" i="1"/>
  <c r="AO103" i="1"/>
  <c r="AW100" i="1"/>
  <c r="AV100" i="1"/>
  <c r="AU100" i="1"/>
  <c r="AT100" i="1"/>
  <c r="AS100" i="1"/>
  <c r="AR100" i="1"/>
  <c r="AQ100" i="1"/>
  <c r="AP100" i="1"/>
  <c r="AO100" i="1"/>
  <c r="AW99" i="1"/>
  <c r="AV99" i="1"/>
  <c r="AU99" i="1"/>
  <c r="AT99" i="1"/>
  <c r="AS99" i="1"/>
  <c r="AR99" i="1"/>
  <c r="AQ99" i="1"/>
  <c r="AP99" i="1"/>
  <c r="AO99" i="1"/>
  <c r="AW98" i="1"/>
  <c r="AV98" i="1"/>
  <c r="AU98" i="1"/>
  <c r="AT98" i="1"/>
  <c r="AS98" i="1"/>
  <c r="AR98" i="1"/>
  <c r="AQ98" i="1"/>
  <c r="AP98" i="1"/>
  <c r="AO98" i="1"/>
  <c r="AU97" i="1"/>
  <c r="AW97" i="1"/>
  <c r="AV97" i="1"/>
  <c r="AT97" i="1"/>
  <c r="AS97" i="1"/>
  <c r="AR97" i="1"/>
  <c r="AQ97" i="1"/>
  <c r="AP97" i="1"/>
  <c r="AO97" i="1"/>
  <c r="AW96" i="1"/>
  <c r="AV96" i="1"/>
  <c r="AU96" i="1"/>
  <c r="AT96" i="1"/>
  <c r="AS96" i="1"/>
  <c r="AR96" i="1"/>
  <c r="AQ96" i="1"/>
  <c r="AP96" i="1"/>
  <c r="AO96" i="1"/>
  <c r="AW95" i="1"/>
  <c r="AV95" i="1"/>
  <c r="AU95" i="1"/>
  <c r="AT95" i="1"/>
  <c r="AS95" i="1"/>
  <c r="AR95" i="1"/>
  <c r="AQ95" i="1"/>
  <c r="AP95" i="1"/>
  <c r="AO95" i="1"/>
  <c r="AR94" i="1"/>
  <c r="AQ94" i="1"/>
  <c r="AP94" i="1"/>
  <c r="AO94" i="1"/>
  <c r="AW93" i="1"/>
  <c r="AV93" i="1"/>
  <c r="AU93" i="1"/>
  <c r="AT93" i="1"/>
  <c r="AS93" i="1"/>
  <c r="AR93" i="1"/>
  <c r="AQ93" i="1"/>
  <c r="AP93" i="1"/>
  <c r="AO93" i="1"/>
  <c r="AW92" i="1"/>
  <c r="AV92" i="1"/>
  <c r="AU92" i="1"/>
  <c r="AT92" i="1"/>
  <c r="AS92" i="1"/>
  <c r="AR92" i="1"/>
  <c r="AQ92" i="1"/>
  <c r="AP92" i="1"/>
  <c r="AO92" i="1"/>
  <c r="AW90" i="1"/>
  <c r="AV90" i="1"/>
  <c r="AU90" i="1"/>
  <c r="AT90" i="1"/>
  <c r="AS90" i="1"/>
  <c r="AR90" i="1"/>
  <c r="AQ90" i="1"/>
  <c r="AP90" i="1"/>
  <c r="AO90" i="1"/>
  <c r="AR87" i="1"/>
  <c r="AQ87" i="1"/>
  <c r="AP87" i="1"/>
  <c r="AO87" i="1"/>
  <c r="AW75" i="1"/>
  <c r="AV75" i="1"/>
  <c r="AU75" i="1"/>
  <c r="AT75" i="1"/>
  <c r="AS75" i="1"/>
  <c r="AR75" i="1"/>
  <c r="AQ75" i="1"/>
  <c r="AP75" i="1"/>
  <c r="AO75" i="1"/>
  <c r="AW74" i="1"/>
  <c r="AV74" i="1"/>
  <c r="AU74" i="1"/>
  <c r="AT74" i="1"/>
  <c r="AS74" i="1"/>
  <c r="AR74" i="1"/>
  <c r="AQ74" i="1"/>
  <c r="AP74" i="1"/>
  <c r="AO74" i="1"/>
  <c r="AQ17" i="1"/>
  <c r="AP17" i="1"/>
  <c r="AO17" i="1"/>
  <c r="A16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AW1" i="1"/>
  <c r="AW7" i="1" s="1"/>
  <c r="AV1" i="1"/>
  <c r="AV7" i="1" s="1"/>
  <c r="AU1" i="1"/>
  <c r="AU7" i="1" s="1"/>
  <c r="AT1" i="1"/>
  <c r="AT7" i="1" s="1"/>
  <c r="AS1" i="1"/>
  <c r="AS7" i="1" s="1"/>
  <c r="AR1" i="1"/>
  <c r="AR7" i="1" s="1"/>
  <c r="AQ1" i="1"/>
  <c r="AQ7" i="1" s="1"/>
  <c r="AP1" i="1"/>
  <c r="AP7" i="1" s="1"/>
  <c r="AO1" i="1"/>
  <c r="AO7" i="1" s="1"/>
  <c r="AN1" i="1"/>
  <c r="AN7" i="1" s="1"/>
  <c r="AM1" i="1"/>
  <c r="AM7" i="1" s="1"/>
  <c r="AL1" i="1"/>
  <c r="AL7" i="1" s="1"/>
  <c r="AK1" i="1"/>
  <c r="AK3" i="1" s="1"/>
  <c r="AJ1" i="1"/>
  <c r="AJ3" i="1" s="1"/>
  <c r="AI1" i="1"/>
  <c r="AI3" i="1" s="1"/>
  <c r="AH1" i="1"/>
  <c r="AH7" i="1" s="1"/>
  <c r="AG1" i="1"/>
  <c r="AG7" i="1" s="1"/>
  <c r="AF1" i="1"/>
  <c r="AF7" i="1" s="1"/>
  <c r="AE1" i="1"/>
  <c r="AE7" i="1" s="1"/>
  <c r="AD1" i="1"/>
  <c r="AD7" i="1" s="1"/>
  <c r="AC1" i="1"/>
  <c r="AC3" i="1" s="1"/>
  <c r="AB1" i="1"/>
  <c r="AB3" i="1" s="1"/>
  <c r="AA1" i="1"/>
  <c r="AA3" i="1" s="1"/>
  <c r="Z1" i="1"/>
  <c r="Z3" i="1" s="1"/>
  <c r="Y1" i="1"/>
  <c r="Y7" i="1" s="1"/>
  <c r="X1" i="1"/>
  <c r="X7" i="1" s="1"/>
  <c r="W1" i="1"/>
  <c r="W7" i="1" s="1"/>
  <c r="V1" i="1"/>
  <c r="V7" i="1" s="1"/>
  <c r="U1" i="1"/>
  <c r="U3" i="1" s="1"/>
  <c r="T1" i="1"/>
  <c r="T3" i="1" s="1"/>
  <c r="S1" i="1"/>
  <c r="S3" i="1" s="1"/>
  <c r="R1" i="1"/>
  <c r="R3" i="1" s="1"/>
  <c r="Q1" i="1"/>
  <c r="Q3" i="1" s="1"/>
  <c r="P1" i="1"/>
  <c r="P3" i="1" s="1"/>
  <c r="O1" i="1"/>
  <c r="W3" i="2" l="1"/>
  <c r="AB3" i="2"/>
  <c r="T3" i="2"/>
  <c r="AE3" i="2"/>
  <c r="D16" i="2"/>
  <c r="P3" i="2"/>
  <c r="X3" i="2"/>
  <c r="AJ3" i="2"/>
  <c r="L16" i="2"/>
  <c r="V3" i="1"/>
  <c r="AD3" i="1"/>
  <c r="AL3" i="1"/>
  <c r="O3" i="1"/>
  <c r="AM3" i="1"/>
  <c r="C128" i="2"/>
  <c r="C127" i="2"/>
  <c r="X7" i="2"/>
  <c r="U3" i="2"/>
  <c r="AC3" i="2"/>
  <c r="AK3" i="2"/>
  <c r="Y7" i="2"/>
  <c r="AG7" i="2"/>
  <c r="V3" i="2"/>
  <c r="AD3" i="2"/>
  <c r="AL3" i="2"/>
  <c r="Z7" i="2"/>
  <c r="AH7" i="2"/>
  <c r="A17" i="2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I7" i="2"/>
  <c r="AF3" i="2"/>
  <c r="AA3" i="2"/>
  <c r="C115" i="2"/>
  <c r="C116" i="2"/>
  <c r="Z7" i="1"/>
  <c r="W3" i="1"/>
  <c r="AE3" i="1"/>
  <c r="AA7" i="1"/>
  <c r="AI7" i="1"/>
  <c r="X3" i="1"/>
  <c r="AF3" i="1"/>
  <c r="T7" i="1"/>
  <c r="AB7" i="1"/>
  <c r="AJ7" i="1"/>
  <c r="Y3" i="1"/>
  <c r="AG3" i="1"/>
  <c r="U7" i="1"/>
  <c r="AC7" i="1"/>
  <c r="AK7" i="1"/>
  <c r="AH3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D16" i="1"/>
  <c r="B16" i="1"/>
  <c r="L16" i="1"/>
  <c r="D66" i="2" l="1"/>
  <c r="A67" i="2"/>
  <c r="A68" i="2" s="1"/>
  <c r="A69" i="2" s="1"/>
  <c r="C127" i="1"/>
  <c r="C128" i="1"/>
  <c r="C116" i="1"/>
  <c r="C115" i="1"/>
  <c r="A67" i="1"/>
  <c r="A68" i="1" s="1"/>
  <c r="A69" i="1" s="1"/>
  <c r="D66" i="1"/>
  <c r="A70" i="2" l="1"/>
  <c r="AS17" i="2"/>
  <c r="AR17" i="2"/>
  <c r="AS17" i="1"/>
  <c r="AR17" i="1"/>
  <c r="A70" i="1"/>
  <c r="AT17" i="2" l="1"/>
  <c r="AW69" i="2"/>
  <c r="AR69" i="2"/>
  <c r="AV69" i="2"/>
  <c r="AS69" i="2"/>
  <c r="AO69" i="2"/>
  <c r="AT69" i="2"/>
  <c r="AR70" i="2"/>
  <c r="AQ70" i="2"/>
  <c r="AP70" i="2"/>
  <c r="AV70" i="2"/>
  <c r="A71" i="2"/>
  <c r="AW70" i="2"/>
  <c r="AS70" i="2"/>
  <c r="AU70" i="2"/>
  <c r="AT70" i="2"/>
  <c r="AO70" i="2"/>
  <c r="AP69" i="2"/>
  <c r="AQ69" i="2"/>
  <c r="AU69" i="2"/>
  <c r="AV70" i="1"/>
  <c r="AT70" i="1"/>
  <c r="A71" i="1"/>
  <c r="AS70" i="1"/>
  <c r="AP70" i="1"/>
  <c r="AO70" i="1"/>
  <c r="AW70" i="1"/>
  <c r="AU70" i="1"/>
  <c r="AR70" i="1"/>
  <c r="AQ70" i="1"/>
  <c r="AP69" i="1"/>
  <c r="AS69" i="1"/>
  <c r="AV69" i="1"/>
  <c r="AO69" i="1"/>
  <c r="AR69" i="1"/>
  <c r="AQ69" i="1"/>
  <c r="AT69" i="1"/>
  <c r="AW69" i="1"/>
  <c r="AU69" i="1"/>
  <c r="AV71" i="2" l="1"/>
  <c r="AU71" i="2"/>
  <c r="AT71" i="2"/>
  <c r="AR71" i="2"/>
  <c r="AW71" i="2"/>
  <c r="A72" i="2"/>
  <c r="AS71" i="2"/>
  <c r="AO71" i="2"/>
  <c r="AQ71" i="2"/>
  <c r="A72" i="1"/>
  <c r="AU17" i="1"/>
  <c r="AT17" i="1"/>
  <c r="AP71" i="2" l="1"/>
  <c r="AV17" i="2"/>
  <c r="AR72" i="2"/>
  <c r="AQ72" i="2"/>
  <c r="AP72" i="2"/>
  <c r="AT72" i="2"/>
  <c r="A73" i="2"/>
  <c r="AO72" i="2"/>
  <c r="AW72" i="2"/>
  <c r="AU72" i="2"/>
  <c r="AU17" i="2"/>
  <c r="AS71" i="1"/>
  <c r="AU72" i="1"/>
  <c r="AT72" i="1"/>
  <c r="AQ72" i="1"/>
  <c r="A73" i="1"/>
  <c r="AW72" i="1"/>
  <c r="AV72" i="1"/>
  <c r="AP72" i="1"/>
  <c r="AO72" i="1"/>
  <c r="AS72" i="1"/>
  <c r="AR72" i="1"/>
  <c r="AV71" i="1"/>
  <c r="AO71" i="1"/>
  <c r="AW71" i="1"/>
  <c r="AR71" i="1"/>
  <c r="AU71" i="1"/>
  <c r="AV17" i="1"/>
  <c r="AT71" i="1"/>
  <c r="AQ71" i="1"/>
  <c r="AP71" i="1"/>
  <c r="AV72" i="2" l="1"/>
  <c r="AS72" i="2"/>
  <c r="AV73" i="2"/>
  <c r="AT73" i="2"/>
  <c r="AP73" i="2"/>
  <c r="AW73" i="2"/>
  <c r="A74" i="2"/>
  <c r="A75" i="2" s="1"/>
  <c r="A76" i="2" s="1"/>
  <c r="AS73" i="2"/>
  <c r="AQ73" i="2"/>
  <c r="AS73" i="1"/>
  <c r="A74" i="1"/>
  <c r="A75" i="1" s="1"/>
  <c r="A76" i="1" s="1"/>
  <c r="AU73" i="2" l="1"/>
  <c r="AW17" i="2"/>
  <c r="AR73" i="2"/>
  <c r="AR76" i="2"/>
  <c r="AQ76" i="2"/>
  <c r="AP76" i="2"/>
  <c r="AV76" i="2"/>
  <c r="AW76" i="2"/>
  <c r="A77" i="2"/>
  <c r="AU76" i="2"/>
  <c r="AO76" i="2"/>
  <c r="AO73" i="2"/>
  <c r="AO73" i="1"/>
  <c r="AU76" i="1"/>
  <c r="AT76" i="1"/>
  <c r="AQ76" i="1"/>
  <c r="AR76" i="1"/>
  <c r="AO76" i="1"/>
  <c r="AW76" i="1"/>
  <c r="A77" i="1"/>
  <c r="AP76" i="1"/>
  <c r="AV76" i="1"/>
  <c r="AQ73" i="1"/>
  <c r="AR73" i="1"/>
  <c r="AU73" i="1"/>
  <c r="AT73" i="1"/>
  <c r="AV73" i="1"/>
  <c r="AW73" i="1"/>
  <c r="AP73" i="1"/>
  <c r="AW17" i="1"/>
  <c r="AV77" i="2" l="1"/>
  <c r="AU77" i="2"/>
  <c r="AT77" i="2"/>
  <c r="AR77" i="2"/>
  <c r="AQ77" i="2"/>
  <c r="AO77" i="2"/>
  <c r="AW77" i="2"/>
  <c r="AS77" i="2"/>
  <c r="A78" i="2"/>
  <c r="AP77" i="2"/>
  <c r="AS76" i="2"/>
  <c r="AT76" i="2"/>
  <c r="AS76" i="1"/>
  <c r="AO77" i="1"/>
  <c r="A78" i="1"/>
  <c r="AS77" i="1"/>
  <c r="A79" i="2" l="1"/>
  <c r="AW77" i="1"/>
  <c r="AV77" i="1"/>
  <c r="AR77" i="1"/>
  <c r="AP77" i="1"/>
  <c r="AT77" i="1"/>
  <c r="AQ77" i="1"/>
  <c r="AU78" i="1"/>
  <c r="AT78" i="1"/>
  <c r="AQ78" i="1"/>
  <c r="A79" i="1"/>
  <c r="AW78" i="1"/>
  <c r="AS78" i="1"/>
  <c r="AR78" i="1"/>
  <c r="AP78" i="1"/>
  <c r="AO78" i="1"/>
  <c r="AV78" i="1"/>
  <c r="AU77" i="1"/>
  <c r="AP78" i="2" l="1"/>
  <c r="AW78" i="2"/>
  <c r="AU78" i="2"/>
  <c r="AS78" i="2"/>
  <c r="AT78" i="2"/>
  <c r="AQ78" i="2"/>
  <c r="AV78" i="2"/>
  <c r="AO78" i="2"/>
  <c r="AV79" i="2"/>
  <c r="AU79" i="2"/>
  <c r="AT79" i="2"/>
  <c r="AR79" i="2"/>
  <c r="AQ79" i="2"/>
  <c r="AS79" i="2"/>
  <c r="AP79" i="2"/>
  <c r="A80" i="2"/>
  <c r="A81" i="2" s="1"/>
  <c r="AO79" i="2"/>
  <c r="AW79" i="2"/>
  <c r="AR78" i="2"/>
  <c r="AQ79" i="1"/>
  <c r="AP79" i="1"/>
  <c r="AU79" i="1"/>
  <c r="A80" i="1"/>
  <c r="A81" i="1" s="1"/>
  <c r="AV79" i="1"/>
  <c r="AT79" i="1"/>
  <c r="AW79" i="1"/>
  <c r="AS79" i="1"/>
  <c r="AR79" i="1"/>
  <c r="AO79" i="1"/>
  <c r="AU68" i="1"/>
  <c r="AR68" i="2" l="1"/>
  <c r="AV68" i="2"/>
  <c r="AT68" i="2"/>
  <c r="AW68" i="2"/>
  <c r="A82" i="2"/>
  <c r="AO68" i="2"/>
  <c r="AP68" i="2"/>
  <c r="AQ68" i="2"/>
  <c r="AS68" i="2"/>
  <c r="AU68" i="2"/>
  <c r="AO68" i="1"/>
  <c r="AR68" i="1"/>
  <c r="AQ68" i="1"/>
  <c r="AP68" i="1"/>
  <c r="AV68" i="1"/>
  <c r="AS68" i="1"/>
  <c r="AT68" i="1"/>
  <c r="AW68" i="1"/>
  <c r="A82" i="1"/>
  <c r="AT81" i="2" l="1"/>
  <c r="AP81" i="2"/>
  <c r="AU82" i="2"/>
  <c r="AT82" i="2"/>
  <c r="A83" i="2"/>
  <c r="AS82" i="2"/>
  <c r="AQ82" i="2"/>
  <c r="AP82" i="2"/>
  <c r="AW82" i="2"/>
  <c r="AV82" i="2"/>
  <c r="AO82" i="2"/>
  <c r="AR82" i="2"/>
  <c r="AR81" i="2"/>
  <c r="AU81" i="2"/>
  <c r="AQ81" i="2"/>
  <c r="AV81" i="2"/>
  <c r="AS81" i="2"/>
  <c r="AO81" i="2"/>
  <c r="AW81" i="2"/>
  <c r="AO81" i="1"/>
  <c r="AU81" i="1"/>
  <c r="AU82" i="1"/>
  <c r="AT82" i="1"/>
  <c r="A83" i="1"/>
  <c r="AW82" i="1"/>
  <c r="AV82" i="1"/>
  <c r="AS82" i="1"/>
  <c r="AP82" i="1"/>
  <c r="AO82" i="1"/>
  <c r="AR82" i="1"/>
  <c r="AS81" i="1"/>
  <c r="AW81" i="1"/>
  <c r="AP81" i="1"/>
  <c r="AT81" i="1"/>
  <c r="AV81" i="1"/>
  <c r="AR81" i="1"/>
  <c r="AQ81" i="1"/>
  <c r="AQ83" i="2" l="1"/>
  <c r="AP83" i="2"/>
  <c r="AW83" i="2"/>
  <c r="AO83" i="2"/>
  <c r="AT83" i="2"/>
  <c r="A84" i="2"/>
  <c r="AU83" i="1"/>
  <c r="A84" i="1"/>
  <c r="AO83" i="1"/>
  <c r="AQ82" i="1"/>
  <c r="AU84" i="2" l="1"/>
  <c r="A85" i="2"/>
  <c r="AS84" i="2"/>
  <c r="AQ84" i="2"/>
  <c r="AP84" i="2"/>
  <c r="AR84" i="2"/>
  <c r="AO84" i="2"/>
  <c r="AW84" i="2"/>
  <c r="AV84" i="2"/>
  <c r="AR83" i="2"/>
  <c r="AS83" i="2"/>
  <c r="AV83" i="2"/>
  <c r="AU83" i="2"/>
  <c r="AT84" i="1"/>
  <c r="AP84" i="1"/>
  <c r="A85" i="1"/>
  <c r="AW84" i="1"/>
  <c r="AV84" i="1"/>
  <c r="AS84" i="1"/>
  <c r="AR84" i="1"/>
  <c r="AT83" i="1"/>
  <c r="AP83" i="1"/>
  <c r="AW83" i="1"/>
  <c r="AR83" i="1"/>
  <c r="AS83" i="1"/>
  <c r="AQ83" i="1"/>
  <c r="AV83" i="1"/>
  <c r="AT84" i="2" l="1"/>
  <c r="AT85" i="2"/>
  <c r="A86" i="2"/>
  <c r="AO84" i="1"/>
  <c r="AU85" i="1"/>
  <c r="AO85" i="1"/>
  <c r="A86" i="1"/>
  <c r="AU84" i="1"/>
  <c r="AQ84" i="1"/>
  <c r="AV85" i="2" l="1"/>
  <c r="AO85" i="2"/>
  <c r="AQ85" i="2"/>
  <c r="AR85" i="2"/>
  <c r="AW85" i="2"/>
  <c r="AS85" i="2"/>
  <c r="AU85" i="2"/>
  <c r="AP85" i="2"/>
  <c r="AU86" i="2"/>
  <c r="AT86" i="2"/>
  <c r="A87" i="2"/>
  <c r="AS86" i="2"/>
  <c r="AQ86" i="2"/>
  <c r="AP86" i="2"/>
  <c r="AV86" i="2"/>
  <c r="AR86" i="2"/>
  <c r="AW86" i="2"/>
  <c r="AO86" i="2"/>
  <c r="AQ85" i="1"/>
  <c r="AT85" i="1"/>
  <c r="AV85" i="1"/>
  <c r="AT86" i="1"/>
  <c r="AQ86" i="1"/>
  <c r="AV86" i="1"/>
  <c r="AS86" i="1"/>
  <c r="AR86" i="1"/>
  <c r="AP86" i="1"/>
  <c r="AO86" i="1"/>
  <c r="AW86" i="1"/>
  <c r="A87" i="1"/>
  <c r="AR85" i="1"/>
  <c r="AP85" i="1"/>
  <c r="AW85" i="1"/>
  <c r="AS85" i="1"/>
  <c r="A88" i="2" l="1"/>
  <c r="AT87" i="2"/>
  <c r="A88" i="1"/>
  <c r="AU87" i="1"/>
  <c r="AT87" i="1"/>
  <c r="AV87" i="1"/>
  <c r="AU86" i="1"/>
  <c r="AW87" i="2" l="1"/>
  <c r="AW88" i="2"/>
  <c r="AO88" i="2"/>
  <c r="AV88" i="2"/>
  <c r="AU88" i="2"/>
  <c r="A89" i="2"/>
  <c r="AS88" i="2"/>
  <c r="AT88" i="2"/>
  <c r="AP88" i="2"/>
  <c r="AV87" i="2"/>
  <c r="AU87" i="2"/>
  <c r="AS87" i="2"/>
  <c r="AW87" i="1"/>
  <c r="AS87" i="1"/>
  <c r="AW88" i="1"/>
  <c r="AV88" i="1"/>
  <c r="A89" i="1"/>
  <c r="AS88" i="1"/>
  <c r="AU88" i="1"/>
  <c r="AR88" i="2" l="1"/>
  <c r="A90" i="2"/>
  <c r="A91" i="2" s="1"/>
  <c r="AR89" i="2"/>
  <c r="AQ88" i="2"/>
  <c r="AR88" i="1"/>
  <c r="AT88" i="1"/>
  <c r="AO88" i="1"/>
  <c r="AP88" i="1"/>
  <c r="A90" i="1"/>
  <c r="A91" i="1" s="1"/>
  <c r="AS89" i="1"/>
  <c r="AR89" i="1"/>
  <c r="AW89" i="1"/>
  <c r="AO89" i="1"/>
  <c r="AT89" i="1"/>
  <c r="AQ89" i="1"/>
  <c r="AP89" i="1"/>
  <c r="AQ88" i="1"/>
  <c r="AQ89" i="2" l="1"/>
  <c r="AT89" i="2"/>
  <c r="AV89" i="2"/>
  <c r="AU89" i="2"/>
  <c r="AO89" i="2"/>
  <c r="AW89" i="2"/>
  <c r="AS89" i="2"/>
  <c r="AP89" i="2"/>
  <c r="A92" i="2"/>
  <c r="A93" i="2" s="1"/>
  <c r="A94" i="2" s="1"/>
  <c r="AS91" i="2"/>
  <c r="AR91" i="2"/>
  <c r="AQ91" i="2"/>
  <c r="AW91" i="2"/>
  <c r="AO91" i="2"/>
  <c r="AV91" i="2"/>
  <c r="AU91" i="2"/>
  <c r="AT91" i="2"/>
  <c r="AP91" i="2"/>
  <c r="AV89" i="1"/>
  <c r="AS80" i="1"/>
  <c r="A92" i="1"/>
  <c r="A93" i="1" s="1"/>
  <c r="A94" i="1" s="1"/>
  <c r="AS91" i="1"/>
  <c r="AW91" i="1"/>
  <c r="AV91" i="1"/>
  <c r="AU91" i="1"/>
  <c r="AT91" i="1"/>
  <c r="AR91" i="1"/>
  <c r="AP91" i="1"/>
  <c r="AO91" i="1"/>
  <c r="AQ91" i="1"/>
  <c r="AU89" i="1"/>
  <c r="AO80" i="2" l="1"/>
  <c r="A95" i="2"/>
  <c r="A96" i="2" s="1"/>
  <c r="A97" i="2" s="1"/>
  <c r="A98" i="2" s="1"/>
  <c r="A99" i="2" s="1"/>
  <c r="A100" i="2" s="1"/>
  <c r="A101" i="2" s="1"/>
  <c r="AS94" i="2"/>
  <c r="AW94" i="2"/>
  <c r="AV94" i="2"/>
  <c r="AU94" i="2"/>
  <c r="AT94" i="2"/>
  <c r="AW80" i="2"/>
  <c r="AQ80" i="2"/>
  <c r="AU80" i="2"/>
  <c r="AP80" i="2"/>
  <c r="AV80" i="2"/>
  <c r="AS80" i="2"/>
  <c r="AR80" i="2"/>
  <c r="AT80" i="2"/>
  <c r="AR80" i="1"/>
  <c r="AU80" i="1"/>
  <c r="AV80" i="1"/>
  <c r="AQ80" i="1"/>
  <c r="AT80" i="1"/>
  <c r="A95" i="1"/>
  <c r="A96" i="1" s="1"/>
  <c r="A97" i="1" s="1"/>
  <c r="A98" i="1" s="1"/>
  <c r="A99" i="1" s="1"/>
  <c r="A100" i="1" s="1"/>
  <c r="A101" i="1" s="1"/>
  <c r="AS94" i="1"/>
  <c r="AW94" i="1"/>
  <c r="AV94" i="1"/>
  <c r="AU94" i="1"/>
  <c r="AT94" i="1"/>
  <c r="AP80" i="1"/>
  <c r="AO80" i="1"/>
  <c r="AW80" i="1"/>
  <c r="AQ67" i="2" l="1"/>
  <c r="AS67" i="2"/>
  <c r="AP101" i="2"/>
  <c r="AW101" i="2"/>
  <c r="AO101" i="2"/>
  <c r="AT101" i="2"/>
  <c r="A102" i="2"/>
  <c r="AS101" i="2"/>
  <c r="AV101" i="2"/>
  <c r="AU101" i="2"/>
  <c r="AR101" i="2"/>
  <c r="AQ101" i="2"/>
  <c r="AP67" i="2"/>
  <c r="AW67" i="2"/>
  <c r="AO67" i="2"/>
  <c r="AV67" i="2"/>
  <c r="AR67" i="2"/>
  <c r="AO67" i="1"/>
  <c r="AW101" i="1"/>
  <c r="AV101" i="1"/>
  <c r="AU101" i="1"/>
  <c r="AT101" i="1"/>
  <c r="A102" i="1"/>
  <c r="AS101" i="1"/>
  <c r="AQ101" i="1"/>
  <c r="AP101" i="1"/>
  <c r="AP67" i="1"/>
  <c r="AW67" i="1"/>
  <c r="AQ67" i="1"/>
  <c r="AR101" i="1" l="1"/>
  <c r="AU67" i="2"/>
  <c r="AT102" i="2"/>
  <c r="A103" i="2"/>
  <c r="AS102" i="2"/>
  <c r="AQ102" i="2"/>
  <c r="AU102" i="2"/>
  <c r="AT67" i="2"/>
  <c r="AT67" i="1"/>
  <c r="A103" i="1"/>
  <c r="AS102" i="1"/>
  <c r="AP102" i="1"/>
  <c r="AW102" i="1"/>
  <c r="AO102" i="1"/>
  <c r="AV102" i="1"/>
  <c r="AU102" i="1"/>
  <c r="AT102" i="1"/>
  <c r="AS67" i="1"/>
  <c r="AR67" i="1"/>
  <c r="AV67" i="1"/>
  <c r="AO101" i="1"/>
  <c r="AU67" i="1"/>
  <c r="AV102" i="2" l="1"/>
  <c r="AP102" i="2"/>
  <c r="AO102" i="2"/>
  <c r="AV103" i="2"/>
  <c r="AU103" i="2"/>
  <c r="A104" i="2"/>
  <c r="A105" i="2" s="1"/>
  <c r="AW103" i="2"/>
  <c r="AT103" i="2"/>
  <c r="AS103" i="2"/>
  <c r="AW102" i="2"/>
  <c r="AR102" i="2"/>
  <c r="AQ102" i="1"/>
  <c r="AP125" i="1"/>
  <c r="AR102" i="1"/>
  <c r="AW103" i="1"/>
  <c r="AV103" i="1"/>
  <c r="AU103" i="1"/>
  <c r="AT103" i="1"/>
  <c r="A104" i="1"/>
  <c r="A105" i="1" s="1"/>
  <c r="AS103" i="1"/>
  <c r="A106" i="2" l="1"/>
  <c r="AQ125" i="2"/>
  <c r="AO125" i="2"/>
  <c r="AP125" i="2"/>
  <c r="AO125" i="1"/>
  <c r="AO126" i="1"/>
  <c r="A106" i="1"/>
  <c r="AQ125" i="1"/>
  <c r="AP126" i="2" l="1"/>
  <c r="AQ126" i="1"/>
  <c r="AS105" i="2"/>
  <c r="AQ126" i="2"/>
  <c r="AV106" i="2"/>
  <c r="AU106" i="2"/>
  <c r="AW106" i="2"/>
  <c r="AT106" i="2"/>
  <c r="AS106" i="2"/>
  <c r="A107" i="2"/>
  <c r="AU105" i="2"/>
  <c r="AT105" i="2"/>
  <c r="AP126" i="1"/>
  <c r="AW105" i="2"/>
  <c r="AO126" i="2"/>
  <c r="AV105" i="2"/>
  <c r="AV105" i="1"/>
  <c r="AS105" i="1"/>
  <c r="AW105" i="1"/>
  <c r="AW106" i="1"/>
  <c r="AV106" i="1"/>
  <c r="AU106" i="1"/>
  <c r="AT106" i="1"/>
  <c r="A107" i="1"/>
  <c r="AS106" i="1"/>
  <c r="AT105" i="1"/>
  <c r="AU105" i="1"/>
  <c r="AT107" i="2" l="1"/>
  <c r="A108" i="2"/>
  <c r="A109" i="2" s="1"/>
  <c r="A110" i="2" s="1"/>
  <c r="AS107" i="2"/>
  <c r="AU107" i="2"/>
  <c r="AW107" i="1"/>
  <c r="AV107" i="1"/>
  <c r="AT107" i="1"/>
  <c r="A108" i="1"/>
  <c r="A109" i="1" s="1"/>
  <c r="A110" i="1" s="1"/>
  <c r="AS107" i="1"/>
  <c r="AW107" i="2" l="1"/>
  <c r="AV107" i="2"/>
  <c r="AS104" i="2"/>
  <c r="A111" i="2"/>
  <c r="A112" i="2" s="1"/>
  <c r="A111" i="1"/>
  <c r="A112" i="1" s="1"/>
  <c r="AU107" i="1"/>
  <c r="AW104" i="1"/>
  <c r="A113" i="2" l="1"/>
  <c r="AU104" i="2"/>
  <c r="AV104" i="2"/>
  <c r="AR125" i="2"/>
  <c r="AT104" i="2"/>
  <c r="AS125" i="2"/>
  <c r="AW104" i="2"/>
  <c r="AS104" i="1"/>
  <c r="AT104" i="1"/>
  <c r="AV104" i="1"/>
  <c r="AU104" i="1"/>
  <c r="AW125" i="1"/>
  <c r="AW126" i="1"/>
  <c r="A113" i="1"/>
  <c r="AS126" i="2" l="1"/>
  <c r="AT125" i="2"/>
  <c r="AV125" i="2"/>
  <c r="AU125" i="2"/>
  <c r="AW126" i="2"/>
  <c r="AW125" i="2"/>
  <c r="AR126" i="2"/>
  <c r="A114" i="2"/>
  <c r="AT125" i="1"/>
  <c r="AS125" i="1"/>
  <c r="AR125" i="1"/>
  <c r="AU125" i="1"/>
  <c r="A114" i="1"/>
  <c r="AV126" i="1"/>
  <c r="AV125" i="1"/>
  <c r="AV126" i="2" l="1"/>
  <c r="A115" i="2"/>
  <c r="AU126" i="2"/>
  <c r="AT126" i="2"/>
  <c r="A115" i="1"/>
  <c r="AS126" i="1"/>
  <c r="AR126" i="1"/>
  <c r="AU126" i="1"/>
  <c r="AT126" i="1"/>
  <c r="A116" i="2" l="1"/>
  <c r="A116" i="1"/>
  <c r="A117" i="2" l="1"/>
  <c r="A117" i="1"/>
  <c r="A118" i="2" l="1"/>
  <c r="A119" i="2" s="1"/>
  <c r="A118" i="1"/>
  <c r="A119" i="1" s="1"/>
  <c r="A120" i="2" l="1"/>
  <c r="A120" i="1"/>
  <c r="A121" i="2" l="1"/>
  <c r="A121" i="1"/>
  <c r="A122" i="2" l="1"/>
  <c r="A122" i="1"/>
  <c r="A123" i="2" l="1"/>
  <c r="A124" i="2" s="1"/>
  <c r="A125" i="2" s="1"/>
  <c r="A126" i="2" s="1"/>
  <c r="A127" i="2" s="1"/>
  <c r="A128" i="2" s="1"/>
  <c r="A129" i="2" s="1"/>
  <c r="A123" i="1"/>
  <c r="A124" i="1" s="1"/>
  <c r="A125" i="1" s="1"/>
  <c r="A126" i="1" s="1"/>
  <c r="A127" i="1" s="1"/>
  <c r="A128" i="1" s="1"/>
  <c r="A129" i="1" s="1"/>
  <c r="A130" i="2" l="1"/>
  <c r="A131" i="2" s="1"/>
  <c r="A132" i="2" s="1"/>
  <c r="A133" i="2" s="1"/>
  <c r="A134" i="2" s="1"/>
  <c r="A135" i="2" s="1"/>
  <c r="A136" i="2" s="1"/>
  <c r="A137" i="2" s="1"/>
  <c r="A130" i="1"/>
  <c r="A131" i="1" s="1"/>
  <c r="A132" i="1" s="1"/>
  <c r="A133" i="1" s="1"/>
  <c r="A134" i="1" s="1"/>
  <c r="A135" i="1" s="1"/>
  <c r="A136" i="1" s="1"/>
  <c r="A137" i="1" s="1"/>
  <c r="AS136" i="2" l="1"/>
  <c r="AW136" i="2"/>
  <c r="AU136" i="2"/>
  <c r="AT136" i="2"/>
  <c r="A138" i="2"/>
  <c r="A139" i="2" s="1"/>
  <c r="A140" i="2" s="1"/>
  <c r="A141" i="2" s="1"/>
  <c r="AR136" i="2"/>
  <c r="AV136" i="2"/>
  <c r="AV136" i="1"/>
  <c r="AS136" i="1"/>
  <c r="AU136" i="1"/>
  <c r="AW136" i="1"/>
  <c r="A138" i="1"/>
  <c r="A139" i="1" s="1"/>
  <c r="A140" i="1" s="1"/>
  <c r="A141" i="1" s="1"/>
  <c r="AT136" i="1"/>
  <c r="AQ136" i="2" l="1"/>
  <c r="AP136" i="2"/>
  <c r="AR136" i="1"/>
  <c r="AQ136" i="1"/>
  <c r="AP136" i="1"/>
  <c r="AO136" i="1"/>
  <c r="AO136" i="2" l="1"/>
</calcChain>
</file>

<file path=xl/sharedStrings.xml><?xml version="1.0" encoding="utf-8"?>
<sst xmlns="http://schemas.openxmlformats.org/spreadsheetml/2006/main" count="1198" uniqueCount="447">
  <si>
    <t>№ п/п</t>
  </si>
  <si>
    <t>Наименование показателя</t>
  </si>
  <si>
    <t>Единица измерения</t>
  </si>
  <si>
    <t>Указание на подтверждающие документы / URL-ссылка на копии подтверждающих документов</t>
  </si>
  <si>
    <t>Ссылка на правовую норму (основание для принятия показателя в расчет тарифа)</t>
  </si>
  <si>
    <t>Обоснование причин, на основании которых принято решение об исключении из расчета тарифов экономически не обоснованных расходов, учтенных регулируемой организацией в предложении об установлении тарифов</t>
  </si>
  <si>
    <t>Принято органом регулирования</t>
  </si>
  <si>
    <t>Факт по данным организации</t>
  </si>
  <si>
    <t>Факт, принятый органом регулирования</t>
  </si>
  <si>
    <t>отклонение факта по данным организации к факту принятому органом регулирования</t>
  </si>
  <si>
    <t>Предложение организации</t>
  </si>
  <si>
    <t>Сравнительный анализ динамики НВВ, в том числе расходов по отдельным статьям (группам расходов), прибыли и их величины по отношению к предыдущим периодам регулирования, %</t>
  </si>
  <si>
    <t>L1</t>
  </si>
  <si>
    <t>1</t>
  </si>
  <si>
    <t>Операционные расходы</t>
  </si>
  <si>
    <t>тыс.руб.</t>
  </si>
  <si>
    <t>L1_1</t>
  </si>
  <si>
    <t>1.1</t>
  </si>
  <si>
    <t>коэффициент индекса операционных расходов</t>
  </si>
  <si>
    <t>L1_2</t>
  </si>
  <si>
    <t>1.2</t>
  </si>
  <si>
    <t>Производственные расходы:</t>
  </si>
  <si>
    <t>L1_2_1</t>
  </si>
  <si>
    <t>1.2.1</t>
  </si>
  <si>
    <t>расходы на приобретение сырья и материалов и их хранение, в том числе:</t>
  </si>
  <si>
    <t>L1_2_1_1</t>
  </si>
  <si>
    <t>1.2.1.1</t>
  </si>
  <si>
    <t>горюче-смазочные материалы</t>
  </si>
  <si>
    <t>L1_2_1_2</t>
  </si>
  <si>
    <t>1.2.1.2</t>
  </si>
  <si>
    <t>материалы и малоценные основные средства</t>
  </si>
  <si>
    <t>L1_2_2</t>
  </si>
  <si>
    <t>1.2.2</t>
  </si>
  <si>
    <t>расходы на оплату регулируемыми организациями выполняемых сторонними организациями работ и (или) услуг</t>
  </si>
  <si>
    <t>L1_2_3</t>
  </si>
  <si>
    <t>1.2.3</t>
  </si>
  <si>
    <t>расходы на оплату труда и страховые взносы на обязательное социальное страхование основного производственного персонала, в том числе:</t>
  </si>
  <si>
    <t>ПП</t>
  </si>
  <si>
    <t>L1_2_3_1</t>
  </si>
  <si>
    <t>1.2.3.1</t>
  </si>
  <si>
    <t>расходы на оплату труда основного производственного персонала</t>
  </si>
  <si>
    <t>СОЦ_ПП</t>
  </si>
  <si>
    <t>L1_2_3_2</t>
  </si>
  <si>
    <t>1.2.3.2</t>
  </si>
  <si>
    <t>страховые взносы на обязательное социальное страхование основного производственного персонала</t>
  </si>
  <si>
    <t>L1_2_4</t>
  </si>
  <si>
    <t>1.2.4</t>
  </si>
  <si>
    <t>общехозяйственные расходы</t>
  </si>
  <si>
    <t>L1_2_5</t>
  </si>
  <si>
    <t>1.2.5</t>
  </si>
  <si>
    <t>прочие производственные расходы</t>
  </si>
  <si>
    <t>L1_2_5_1</t>
  </si>
  <si>
    <t>1.2.5.1</t>
  </si>
  <si>
    <t>амортизация автотранспорта</t>
  </si>
  <si>
    <t>L1_2_5_2</t>
  </si>
  <si>
    <t>1.2.5.2</t>
  </si>
  <si>
    <t>расходы на обезвоживание, обезвреживание и захоронение осадка сточных вод</t>
  </si>
  <si>
    <t>L1_2_5_3</t>
  </si>
  <si>
    <t>1.2.5.3</t>
  </si>
  <si>
    <t>расходы на приобретение (использование) вспомогательных материалов, запасных частей</t>
  </si>
  <si>
    <t>L1_2_5_4</t>
  </si>
  <si>
    <t>1.2.5.4</t>
  </si>
  <si>
    <t>расходы на эксплуатацию, техническое обслуживание и ремонт автотранспорта</t>
  </si>
  <si>
    <t>L1_2_5_5</t>
  </si>
  <si>
    <t>1.2.5.5</t>
  </si>
  <si>
    <t>расходы на осуществление производственного контроля качества воды и производственного контроля состава и свойств сточных вод расходы на осуществление производственного контроля качества воды и производственного контроля состава и свойств сточных вод</t>
  </si>
  <si>
    <t>L1_2_5_6</t>
  </si>
  <si>
    <t>1.2.5.6</t>
  </si>
  <si>
    <t>расходы на аварийно-диспетчерское обслуживание</t>
  </si>
  <si>
    <t>L1_2_5_7</t>
  </si>
  <si>
    <t>1.2.5.7</t>
  </si>
  <si>
    <t>иные производственные расходы</t>
  </si>
  <si>
    <t>L1_3</t>
  </si>
  <si>
    <t>1.3</t>
  </si>
  <si>
    <t>Ремонтные расходы:</t>
  </si>
  <si>
    <t>L1_3_1</t>
  </si>
  <si>
    <t>1.3.1</t>
  </si>
  <si>
    <t>расходы на текущий ремонт централизованных систем водоснабжения и (или) водоотведения либо объектов, входящих в состав таких систем</t>
  </si>
  <si>
    <t>L1_3_2</t>
  </si>
  <si>
    <t>1.3.2</t>
  </si>
  <si>
    <t>расходы на капитальный ремонт централизованных систем водоснабжения и (или) водоотведения либо объектов, входящих в состав таких систем</t>
  </si>
  <si>
    <t>L1_3_3</t>
  </si>
  <si>
    <t>1.3.3</t>
  </si>
  <si>
    <t>расходы на оплату труда и страховые взносы на обязательное социальное страхование ремонтного персонала, в том числе:</t>
  </si>
  <si>
    <t>РП</t>
  </si>
  <si>
    <t>L1_3_3_1</t>
  </si>
  <si>
    <t>1.3.3.1</t>
  </si>
  <si>
    <t>расходы на оплату труда ремонтного персонала</t>
  </si>
  <si>
    <t>СОЦ_РП</t>
  </si>
  <si>
    <t>L1_3_3_2</t>
  </si>
  <si>
    <t>1.3.3.2</t>
  </si>
  <si>
    <t>страховые взносы на обязательное социальное страхование ремонтного персонала</t>
  </si>
  <si>
    <t>L1_4</t>
  </si>
  <si>
    <t>1.4</t>
  </si>
  <si>
    <t>Административные расходы</t>
  </si>
  <si>
    <t>p3</t>
  </si>
  <si>
    <t>L1_4_1</t>
  </si>
  <si>
    <t>1.4.1</t>
  </si>
  <si>
    <t>расходы на оплату работ и услуг, выполняемых сторонними организациями, в том числе:</t>
  </si>
  <si>
    <t>p3_1</t>
  </si>
  <si>
    <t>L1_4_1_1</t>
  </si>
  <si>
    <t>1.4.1.1</t>
  </si>
  <si>
    <t>услуги связи и интернет</t>
  </si>
  <si>
    <t>p3_2</t>
  </si>
  <si>
    <t>L1_4_1_2</t>
  </si>
  <si>
    <t>1.4.1.2</t>
  </si>
  <si>
    <t>юридические услуги</t>
  </si>
  <si>
    <t>p3_3</t>
  </si>
  <si>
    <t>L1_4_1_3</t>
  </si>
  <si>
    <t>1.4.1.3</t>
  </si>
  <si>
    <t>аудиторские услуги</t>
  </si>
  <si>
    <t>p3_4</t>
  </si>
  <si>
    <t>L1_4_1_4</t>
  </si>
  <si>
    <t>1.4.1.4</t>
  </si>
  <si>
    <t>консультационные услуги</t>
  </si>
  <si>
    <t>p3_5</t>
  </si>
  <si>
    <t>L1_4_1_5</t>
  </si>
  <si>
    <t>1.4.1.5</t>
  </si>
  <si>
    <t>услуги по вневедомственной охране объектов и территорий</t>
  </si>
  <si>
    <t>p3_6</t>
  </si>
  <si>
    <t>L1_4_1_6</t>
  </si>
  <si>
    <t>1.4.1.6</t>
  </si>
  <si>
    <t>информационные услуги</t>
  </si>
  <si>
    <t>p3_7</t>
  </si>
  <si>
    <t>L1_4_1_7</t>
  </si>
  <si>
    <t>1.4.1.7</t>
  </si>
  <si>
    <t>иные работы и (или) услуги</t>
  </si>
  <si>
    <t>L1_4_2</t>
  </si>
  <si>
    <t>1.4.2</t>
  </si>
  <si>
    <t>расходы на оплату труда и страховые взносы на обязательное социальное страхование административно-управленческого персонала, в том числе:</t>
  </si>
  <si>
    <t>АУП</t>
  </si>
  <si>
    <t>L1_4_2_1</t>
  </si>
  <si>
    <t>1.4.2.1</t>
  </si>
  <si>
    <t>расходы на оплату труда административно-управленческого персонала</t>
  </si>
  <si>
    <t>СОЦ_АУП</t>
  </si>
  <si>
    <t>L1_4_2_2</t>
  </si>
  <si>
    <t>1.4.2.2</t>
  </si>
  <si>
    <t>страховые взносы на обязательное социальное страхование административно-управленческого персонала</t>
  </si>
  <si>
    <t>p4</t>
  </si>
  <si>
    <t>L1_4_3</t>
  </si>
  <si>
    <t>1.4.3</t>
  </si>
  <si>
    <t>арендная плата, лизинговые платежи, не связанные с арендой (лизингом) централизованных систем водоснабжения и (или) водоотведения либо объектов, входящих в состав таких систем</t>
  </si>
  <si>
    <t>p5</t>
  </si>
  <si>
    <t>L1_4_4</t>
  </si>
  <si>
    <t>1.4.4</t>
  </si>
  <si>
    <t>служебные командировки</t>
  </si>
  <si>
    <t>p6</t>
  </si>
  <si>
    <t>L1_4_5</t>
  </si>
  <si>
    <t>1.4.5</t>
  </si>
  <si>
    <t>обучение персонала</t>
  </si>
  <si>
    <t>p7</t>
  </si>
  <si>
    <t>L1_4_6</t>
  </si>
  <si>
    <t>1.4.6</t>
  </si>
  <si>
    <t>страхование производственных объектов</t>
  </si>
  <si>
    <t>p8</t>
  </si>
  <si>
    <t>L1_4_7</t>
  </si>
  <si>
    <t>1.4.7</t>
  </si>
  <si>
    <t>прочие административные расходы</t>
  </si>
  <si>
    <t>p8_1</t>
  </si>
  <si>
    <t>L1_4_7_1</t>
  </si>
  <si>
    <t>1.4.7.1</t>
  </si>
  <si>
    <t>расходы на амортизацию непроизводственных активов</t>
  </si>
  <si>
    <t>p8_2</t>
  </si>
  <si>
    <t>L1_4_7_2</t>
  </si>
  <si>
    <t>1.4.7.2</t>
  </si>
  <si>
    <t>расходы по охране объектов и территорий</t>
  </si>
  <si>
    <t>p8_3</t>
  </si>
  <si>
    <t>L1_4_7_3</t>
  </si>
  <si>
    <t>1.4.7.3</t>
  </si>
  <si>
    <t>иные расходы</t>
  </si>
  <si>
    <t>L1_5</t>
  </si>
  <si>
    <t>1.5</t>
  </si>
  <si>
    <t>Сбытовые расходы гарантирующих организаций (за исключением указанных в п.2.5)</t>
  </si>
  <si>
    <t>L1_6</t>
  </si>
  <si>
    <t>1.6</t>
  </si>
  <si>
    <t>Реагенты до 2020 года</t>
  </si>
  <si>
    <t>L1_7</t>
  </si>
  <si>
    <t>1.7</t>
  </si>
  <si>
    <t>Операционные расходы по концессионным соглашениям</t>
  </si>
  <si>
    <t>1.7.0</t>
  </si>
  <si>
    <t>Добавить</t>
  </si>
  <si>
    <t>L2</t>
  </si>
  <si>
    <t>2</t>
  </si>
  <si>
    <t>Неподконтрольные расходы</t>
  </si>
  <si>
    <t>L2_1</t>
  </si>
  <si>
    <t>2.1</t>
  </si>
  <si>
    <t>Расходы на оплату товаров (услуг, работ), приобретаемых у других организаций</t>
  </si>
  <si>
    <t>Затраты на тепловую энергию</t>
  </si>
  <si>
    <t>L2_1_1</t>
  </si>
  <si>
    <t>2.1.1</t>
  </si>
  <si>
    <t>расходы на тепловую энергию</t>
  </si>
  <si>
    <t>Затраты на теплоноситель</t>
  </si>
  <si>
    <t>L2_1_2</t>
  </si>
  <si>
    <t>2.1.2</t>
  </si>
  <si>
    <t>расходы на теплоноситель</t>
  </si>
  <si>
    <t>Затраты на транспортировку холодной воды</t>
  </si>
  <si>
    <t>L2_1_3</t>
  </si>
  <si>
    <t>2.1.3</t>
  </si>
  <si>
    <t>расходы на транспортировку воды</t>
  </si>
  <si>
    <t>Затраты на холодную воду</t>
  </si>
  <si>
    <t>L2_1_4</t>
  </si>
  <si>
    <t>2.1.4</t>
  </si>
  <si>
    <t>расходы на покупку воды</t>
  </si>
  <si>
    <t>Затраты на горячую воду</t>
  </si>
  <si>
    <t>L2_1_5</t>
  </si>
  <si>
    <t>2.1.5</t>
  </si>
  <si>
    <t>услуги по горячему водоснабжению</t>
  </si>
  <si>
    <t>L2_1_6</t>
  </si>
  <si>
    <t>2.1.6</t>
  </si>
  <si>
    <t>услуги по приготовлению воды на нужды горячего водоснабжения</t>
  </si>
  <si>
    <t>L2_1_7</t>
  </si>
  <si>
    <t>2.1.7</t>
  </si>
  <si>
    <t>услуги по транспортировке горячей воды</t>
  </si>
  <si>
    <t>Затраты на водоотведение</t>
  </si>
  <si>
    <t>L2_1_8</t>
  </si>
  <si>
    <t>2.1.8</t>
  </si>
  <si>
    <t>услуги по водоотведению</t>
  </si>
  <si>
    <t>Затраты на транспортировку сточных вод</t>
  </si>
  <si>
    <t>L2_1_9</t>
  </si>
  <si>
    <t>2.1.9</t>
  </si>
  <si>
    <t>услуги по транспортировке сточных вод</t>
  </si>
  <si>
    <t>Затраты на очистку сточных вод</t>
  </si>
  <si>
    <t>L2_1_10</t>
  </si>
  <si>
    <t>2.1.10</t>
  </si>
  <si>
    <t>услуги по очистке сточных вод</t>
  </si>
  <si>
    <t>L2_2</t>
  </si>
  <si>
    <t>2.2</t>
  </si>
  <si>
    <t>Расходы на реагенты</t>
  </si>
  <si>
    <t>L2_3</t>
  </si>
  <si>
    <t>2.3</t>
  </si>
  <si>
    <t>Налоги и сборы</t>
  </si>
  <si>
    <t>Налог на прибыль</t>
  </si>
  <si>
    <t>L2_3_1</t>
  </si>
  <si>
    <t>2.3.1</t>
  </si>
  <si>
    <t>налог на прибыль</t>
  </si>
  <si>
    <t>Налог на имущество</t>
  </si>
  <si>
    <t>L2_3_2</t>
  </si>
  <si>
    <t>2.3.2</t>
  </si>
  <si>
    <t>налог на имущество организаций</t>
  </si>
  <si>
    <t>Земельный налог</t>
  </si>
  <si>
    <t>L2_3_3</t>
  </si>
  <si>
    <t>2.3.3</t>
  </si>
  <si>
    <t>земельный налог и арендная плата за землю</t>
  </si>
  <si>
    <t>Водный налог</t>
  </si>
  <si>
    <t>L2_3_4</t>
  </si>
  <si>
    <t>2.3.4</t>
  </si>
  <si>
    <t>водный налог</t>
  </si>
  <si>
    <t>Плата за пользование водным объектом</t>
  </si>
  <si>
    <t>L2_3_5</t>
  </si>
  <si>
    <t>2.3.5</t>
  </si>
  <si>
    <t>плата за пользование водным объектом</t>
  </si>
  <si>
    <t>Транспортный налог</t>
  </si>
  <si>
    <t>L2_3_6</t>
  </si>
  <si>
    <t>2.3.6</t>
  </si>
  <si>
    <t>транспортный налог</t>
  </si>
  <si>
    <t>Плата за негативное воздействие на окружающую среду</t>
  </si>
  <si>
    <t>L2_3_7</t>
  </si>
  <si>
    <t>2.3.7</t>
  </si>
  <si>
    <t>плата за негативное воздействие на окружающую среду</t>
  </si>
  <si>
    <t>Единый налог при упрощенной системе налогообложения</t>
  </si>
  <si>
    <t>L2_3_8</t>
  </si>
  <si>
    <t>2.3.8</t>
  </si>
  <si>
    <t>единый налог при УСН</t>
  </si>
  <si>
    <t>Прочие налоги и сборы</t>
  </si>
  <si>
    <t>L2_3_9</t>
  </si>
  <si>
    <t>2.3.9</t>
  </si>
  <si>
    <t>прочие налоги и сборы</t>
  </si>
  <si>
    <t>Расходы на мероприятия по защите централизованных систем водоснабжения</t>
  </si>
  <si>
    <t>L2_4</t>
  </si>
  <si>
    <t>2.4</t>
  </si>
  <si>
    <t>Расходы на мероприятия по защите централизованных систем водоснабжения и (или) водоотведения и их отдельных объектов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 (за исключением мероприятий, включенных в инвестиционную программу)</t>
  </si>
  <si>
    <t>Арендная и концессионная плата, лизинговые платежи</t>
  </si>
  <si>
    <t>L2_5</t>
  </si>
  <si>
    <t>2.5</t>
  </si>
  <si>
    <t>L2_6</t>
  </si>
  <si>
    <t>2.6</t>
  </si>
  <si>
    <t>Сбытовые расходы гарантирующей организации</t>
  </si>
  <si>
    <t>резерв по сомнительным долгам гарантирующей организации</t>
  </si>
  <si>
    <t>L2_6_1</t>
  </si>
  <si>
    <t>2.6.1</t>
  </si>
  <si>
    <t>Экономия расходов</t>
  </si>
  <si>
    <t>L2_7</t>
  </si>
  <si>
    <t>2.7</t>
  </si>
  <si>
    <t>Расходы на обслуживание бесхозяйных сетей</t>
  </si>
  <si>
    <t>L2_8</t>
  </si>
  <si>
    <t>2.8</t>
  </si>
  <si>
    <t>Расходы на компенсацию экономически обоснованных расходов</t>
  </si>
  <si>
    <t>L2_9</t>
  </si>
  <si>
    <t>2.9</t>
  </si>
  <si>
    <t>Займы и кредиты (для метода индексации)</t>
  </si>
  <si>
    <t>L2_10</t>
  </si>
  <si>
    <t>2.10</t>
  </si>
  <si>
    <t>L2_10_1</t>
  </si>
  <si>
    <t>2.10.1</t>
  </si>
  <si>
    <t>возврат займов и кредитов</t>
  </si>
  <si>
    <t>L2_10_2</t>
  </si>
  <si>
    <t>2.10.2</t>
  </si>
  <si>
    <t>проценты по займам и кредитам</t>
  </si>
  <si>
    <t>Расходы концессионера на осуществление государственного кадастрового учета</t>
  </si>
  <si>
    <t>L2_11</t>
  </si>
  <si>
    <t>2.11</t>
  </si>
  <si>
    <t>Расходы концессионера на осуществление государственного кадастрового учета и (или) государственной регистрации права собственности концедента</t>
  </si>
  <si>
    <t>ээ</t>
  </si>
  <si>
    <t>L3</t>
  </si>
  <si>
    <t>3</t>
  </si>
  <si>
    <t>Расходы на электрическую энергию</t>
  </si>
  <si>
    <t>амортизация</t>
  </si>
  <si>
    <t>L4</t>
  </si>
  <si>
    <t>4</t>
  </si>
  <si>
    <t>Амортизация основных средств и нематериальных активов, относимых к объектам централизованной системы водоснабжения (водоотведения)</t>
  </si>
  <si>
    <t>L4_1</t>
  </si>
  <si>
    <t>4.1</t>
  </si>
  <si>
    <t>в том числе инвестиционная (справочно)</t>
  </si>
  <si>
    <t>Нормативная прибыль</t>
  </si>
  <si>
    <t>L5</t>
  </si>
  <si>
    <t>5</t>
  </si>
  <si>
    <t>L5_1</t>
  </si>
  <si>
    <t>5.1</t>
  </si>
  <si>
    <t>средства на возврат инвестиционных займов</t>
  </si>
  <si>
    <t>L5_2</t>
  </si>
  <si>
    <t>5.2</t>
  </si>
  <si>
    <t>средства на уплату процентов по инвестиционным займам</t>
  </si>
  <si>
    <t>L5_3</t>
  </si>
  <si>
    <t>5.3</t>
  </si>
  <si>
    <t>капитальные расходы</t>
  </si>
  <si>
    <t>иные экономически обоснованные расходы на социальные нужды</t>
  </si>
  <si>
    <t>L5_4</t>
  </si>
  <si>
    <t>5.4</t>
  </si>
  <si>
    <t>иные экономически обоснованные расходы на социальные нужды в соответствии с пунктом 86 настоящих Методических указаний</t>
  </si>
  <si>
    <t>Расчетная предпринимательская прибыль гарантирующей организации</t>
  </si>
  <si>
    <t>L6</t>
  </si>
  <si>
    <t>6</t>
  </si>
  <si>
    <t>L11</t>
  </si>
  <si>
    <t>L7_0</t>
  </si>
  <si>
    <t>7</t>
  </si>
  <si>
    <t>Корректировка НВВ всего</t>
  </si>
  <si>
    <t>Справочно в том числе:</t>
  </si>
  <si>
    <t>L7</t>
  </si>
  <si>
    <t>7.1</t>
  </si>
  <si>
    <t>Ввод объектов системы водоснабжения и (или) водоотведения в эксплуатацию и изменение утверждённой инвестиционной программы</t>
  </si>
  <si>
    <t>L8</t>
  </si>
  <si>
    <t>7.2</t>
  </si>
  <si>
    <t>Степень исполнения регулируемой организацией обязательств по созданию и (или) реконструкции объектов концессионного соглашения, по эксплуатации объектов по договору аренды централизованных систем горячего водоснабжения, холодного водоснабжения и (или) водоотведения, отдельных объектов таких систем, находящихся в государственной или муниципальной собственности, по реализации инвестиционной программы, производственной программы при недостижении регулируемой организацией утверждённых плановых значений показателей надежности и качества объектов централизованных систем водоснабжения и (или) водоотведения</t>
  </si>
  <si>
    <t>L9</t>
  </si>
  <si>
    <t>7.3</t>
  </si>
  <si>
    <t>Размер корректировки НВВ по результатам деятельности прошлых периодов регулирования, а также осуществляемой с целью учета отклонения фактических значений параметров расчета тарифов от значений, учтенных при установлении тарифов</t>
  </si>
  <si>
    <t>L12</t>
  </si>
  <si>
    <t>7.4</t>
  </si>
  <si>
    <t>Доходы от взимания платы за нарушение нормативов по объёму и (или) составу сточных вод, за исключением направленных целевым образом на внесение платы за негативное воздействие на окружающую среду, компенсацию вреда, причиненного водному объекту, и финансирование мероприятий инвестиционной программы по строительству, реконструкции и модернизации объектов централизованной системы водоотведения (в соответствии с пунктом 26(1) Основ ценообразования в сфере водоснабжения и водоотведения)</t>
  </si>
  <si>
    <t>L13</t>
  </si>
  <si>
    <t>7.5</t>
  </si>
  <si>
    <t>Доходы от взимания платы за негативное воздействие на централизован-ную систему водоотведения, за исключением направленных целевым образом на финансирование мероприятий инвестиционной и (или) производственной программы организации (в соответствии с пунктом 26(1) Основ ценообразования в сфере водоснабжения и водоотведения)</t>
  </si>
  <si>
    <t>L14</t>
  </si>
  <si>
    <t>7.6</t>
  </si>
  <si>
    <t>Недополученные доходы / Выпадающие расходы</t>
  </si>
  <si>
    <t>L15</t>
  </si>
  <si>
    <t>7.7</t>
  </si>
  <si>
    <t>Избыток средств, полученный за отчётные периоды регулирования</t>
  </si>
  <si>
    <t>L8_1</t>
  </si>
  <si>
    <t>L15_1</t>
  </si>
  <si>
    <t>7.7.1</t>
  </si>
  <si>
    <t>Экономически не обоснованные доходы / расходы прошлых периодов регулирования</t>
  </si>
  <si>
    <t>L8_2</t>
  </si>
  <si>
    <t>L15_2</t>
  </si>
  <si>
    <t>7.7.2</t>
  </si>
  <si>
    <t>Бюджетные субсидии, полученные на финансирование расходов, учтенных в тарифах</t>
  </si>
  <si>
    <t>L16</t>
  </si>
  <si>
    <t>7.8</t>
  </si>
  <si>
    <t>Величина отклонения по результатам досудебного рассмотрения споров</t>
  </si>
  <si>
    <t>L10</t>
  </si>
  <si>
    <t>L17</t>
  </si>
  <si>
    <t>7.9</t>
  </si>
  <si>
    <t>Величина отклонения по результатам рассмотрения разногласий</t>
  </si>
  <si>
    <t>8</t>
  </si>
  <si>
    <t>Величина сглаживания НВВ</t>
  </si>
  <si>
    <t>L10_1</t>
  </si>
  <si>
    <t>8.1</t>
  </si>
  <si>
    <t>% сглаживания НВВ</t>
  </si>
  <si>
    <t>%</t>
  </si>
  <si>
    <t>9</t>
  </si>
  <si>
    <t>Необходимая валовая выручка</t>
  </si>
  <si>
    <t>L18</t>
  </si>
  <si>
    <t>10</t>
  </si>
  <si>
    <t>Итого НВВ для расчёта тарифа</t>
  </si>
  <si>
    <t>L18_1</t>
  </si>
  <si>
    <t>10.1</t>
  </si>
  <si>
    <t>в части условно-переменных расходов</t>
  </si>
  <si>
    <t>L18_2</t>
  </si>
  <si>
    <t>10.2</t>
  </si>
  <si>
    <t>в части условно-постоянных расходов</t>
  </si>
  <si>
    <t>ПО.прочие</t>
  </si>
  <si>
    <t>L19</t>
  </si>
  <si>
    <t>11</t>
  </si>
  <si>
    <t>Полезный отпуск без разбивки по группам потребителей</t>
  </si>
  <si>
    <t>тыс.куб.м</t>
  </si>
  <si>
    <t>ПО.прочие.I</t>
  </si>
  <si>
    <t>L19_1</t>
  </si>
  <si>
    <t>11.1</t>
  </si>
  <si>
    <t>I полугодие: объём реализации</t>
  </si>
  <si>
    <t>тариф.прочие.I</t>
  </si>
  <si>
    <t>L19_2</t>
  </si>
  <si>
    <t>11.2</t>
  </si>
  <si>
    <t>I полугодие: тариф</t>
  </si>
  <si>
    <t>руб./куб.м</t>
  </si>
  <si>
    <t>ПО.прочие.II</t>
  </si>
  <si>
    <t>L19_3</t>
  </si>
  <si>
    <t>11.3</t>
  </si>
  <si>
    <t>II полугодие: объём реализации</t>
  </si>
  <si>
    <t>тариф.прочие.II</t>
  </si>
  <si>
    <t>L19_4</t>
  </si>
  <si>
    <t>11.4</t>
  </si>
  <si>
    <t>II полугодие: тариф</t>
  </si>
  <si>
    <t>L19_5</t>
  </si>
  <si>
    <t>11.5</t>
  </si>
  <si>
    <t>темп роста тарифа</t>
  </si>
  <si>
    <t>L19_6</t>
  </si>
  <si>
    <t>11.6</t>
  </si>
  <si>
    <t>средневзвешенный тариф</t>
  </si>
  <si>
    <t>L20</t>
  </si>
  <si>
    <t>12</t>
  </si>
  <si>
    <t>Итого НВВ для населения</t>
  </si>
  <si>
    <t>ПО.население</t>
  </si>
  <si>
    <t>L21</t>
  </si>
  <si>
    <t>13</t>
  </si>
  <si>
    <t>Полезный отпуск для населения:</t>
  </si>
  <si>
    <t>ПО.население.I</t>
  </si>
  <si>
    <t>L21_1</t>
  </si>
  <si>
    <t>13.1</t>
  </si>
  <si>
    <t>I полугодие: объём реализации по населению</t>
  </si>
  <si>
    <t>тариф.население.I</t>
  </si>
  <si>
    <t>L21_2</t>
  </si>
  <si>
    <t>13.2</t>
  </si>
  <si>
    <t>I полугодие: тариф для населения</t>
  </si>
  <si>
    <t>ПО.население.II</t>
  </si>
  <si>
    <t>L21_3</t>
  </si>
  <si>
    <t>13.3</t>
  </si>
  <si>
    <t>II полугодие: объём реализации по населению</t>
  </si>
  <si>
    <t>тариф.население.II</t>
  </si>
  <si>
    <t>L21_4</t>
  </si>
  <si>
    <t>13.4</t>
  </si>
  <si>
    <t>II полугодие: тариф для населения</t>
  </si>
  <si>
    <t>Комментарии и обоснования к разделу</t>
  </si>
  <si>
    <t>Добавить комментарий</t>
  </si>
  <si>
    <t>Калькуляция «Расчет тарифа методом индексации» на питьевую воду (питьевое водоснабжение) для ООО «Лальский коммунальный сервис» на 2025 год</t>
  </si>
  <si>
    <t>Приложение № 1</t>
  </si>
  <si>
    <t>Приложение № 2</t>
  </si>
  <si>
    <t>Калькуляция «Расчет тарифа методом индексации» на водоотведение 
для ООО «Лальский коммунальный сервис»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</si>
</sst>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9"/>
      <name val="Tahoma"/>
      <family val="2"/>
      <charset val="204"/>
    </font>
    <font>
      <sz val="8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sz val="9"/>
      <color theme="0"/>
      <name val="Tahoma"/>
      <family val="2"/>
      <charset val="204"/>
    </font>
    <font>
      <b/>
      <sz val="9"/>
      <name val="Tahoma"/>
      <family val="2"/>
      <charset val="204"/>
    </font>
    <font>
      <sz val="8"/>
      <color rgb="FF0070C0"/>
      <name val="Tahoma"/>
      <family val="2"/>
      <charset val="204"/>
    </font>
    <font>
      <sz val="12"/>
      <color theme="1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11"/>
      <color indexed="22"/>
      <name val="Wingdings 2"/>
      <family val="1"/>
      <charset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lightDown">
        <fgColor indexed="22"/>
      </patternFill>
    </fill>
    <fill>
      <patternFill patternType="solid">
        <fgColor indexed="29"/>
        <bgColor indexed="64"/>
      </patternFill>
    </fill>
    <fill>
      <patternFill patternType="solid">
        <fgColor rgb="FFFFFFCC"/>
        <bgColor indexed="64"/>
      </patternFill>
    </fill>
    <fill>
      <patternFill patternType="lightDown">
        <fgColor indexed="22"/>
        <bgColor theme="0"/>
      </patternFill>
    </fill>
  </fills>
  <borders count="9">
    <border>
      <left/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4" fillId="0" borderId="0" xfId="2" applyFont="1" applyAlignment="1">
      <alignment vertical="center"/>
    </xf>
    <xf numFmtId="0" fontId="4" fillId="0" borderId="0" xfId="3" applyFont="1"/>
    <xf numFmtId="0" fontId="5" fillId="0" borderId="0" xfId="1" applyFont="1" applyAlignment="1">
      <alignment horizontal="left" vertical="center"/>
    </xf>
    <xf numFmtId="0" fontId="6" fillId="0" borderId="0" xfId="4" applyFont="1" applyAlignment="1">
      <alignment vertical="center"/>
    </xf>
    <xf numFmtId="49" fontId="7" fillId="0" borderId="1" xfId="1" quotePrefix="1" applyNumberFormat="1" applyFont="1" applyBorder="1" applyAlignment="1">
      <alignment horizontal="left" vertical="center" indent="1"/>
    </xf>
    <xf numFmtId="49" fontId="8" fillId="0" borderId="1" xfId="1" applyNumberFormat="1" applyFont="1" applyBorder="1" applyAlignment="1">
      <alignment vertical="center"/>
    </xf>
    <xf numFmtId="49" fontId="8" fillId="0" borderId="0" xfId="1" applyNumberFormat="1" applyFont="1" applyAlignment="1">
      <alignment horizontal="left" vertical="center" wrapText="1" indent="4"/>
    </xf>
    <xf numFmtId="0" fontId="6" fillId="2" borderId="2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49" fontId="4" fillId="0" borderId="0" xfId="2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2" applyFont="1"/>
    <xf numFmtId="0" fontId="9" fillId="3" borderId="5" xfId="0" applyNumberFormat="1" applyFont="1" applyFill="1" applyBorder="1" applyAlignment="1">
      <alignment horizontal="left" vertical="center"/>
    </xf>
    <xf numFmtId="0" fontId="9" fillId="3" borderId="0" xfId="0" applyNumberFormat="1" applyFont="1" applyFill="1" applyBorder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8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10" fillId="0" borderId="2" xfId="1" applyFont="1" applyBorder="1" applyAlignment="1">
      <alignment horizontal="center" vertical="center" wrapText="1"/>
    </xf>
    <xf numFmtId="4" fontId="7" fillId="4" borderId="2" xfId="1" applyNumberFormat="1" applyFont="1" applyFill="1" applyBorder="1" applyAlignment="1">
      <alignment horizontal="right" vertical="center"/>
    </xf>
    <xf numFmtId="49" fontId="4" fillId="5" borderId="3" xfId="2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 indent="1"/>
    </xf>
    <xf numFmtId="0" fontId="4" fillId="0" borderId="2" xfId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right" vertical="center"/>
    </xf>
    <xf numFmtId="0" fontId="10" fillId="0" borderId="2" xfId="1" applyFont="1" applyBorder="1" applyAlignment="1">
      <alignment horizontal="left" vertical="center" wrapText="1" indent="1"/>
    </xf>
    <xf numFmtId="4" fontId="7" fillId="0" borderId="2" xfId="1" applyNumberFormat="1" applyFont="1" applyBorder="1" applyAlignment="1">
      <alignment horizontal="right" vertical="center"/>
    </xf>
    <xf numFmtId="49" fontId="7" fillId="5" borderId="3" xfId="2" applyNumberFormat="1" applyFont="1" applyFill="1" applyBorder="1" applyAlignment="1" applyProtection="1">
      <alignment horizontal="left" vertical="center" wrapText="1"/>
      <protection locked="0"/>
    </xf>
    <xf numFmtId="0" fontId="4" fillId="0" borderId="2" xfId="1" applyFont="1" applyBorder="1" applyAlignment="1">
      <alignment horizontal="left" vertical="center" wrapText="1" indent="2"/>
    </xf>
    <xf numFmtId="0" fontId="4" fillId="0" borderId="2" xfId="1" applyFont="1" applyBorder="1" applyAlignment="1">
      <alignment horizontal="center" vertical="center" wrapText="1"/>
    </xf>
    <xf numFmtId="4" fontId="4" fillId="4" borderId="2" xfId="1" applyNumberFormat="1" applyFont="1" applyFill="1" applyBorder="1" applyAlignment="1">
      <alignment horizontal="right" vertical="center"/>
    </xf>
    <xf numFmtId="0" fontId="11" fillId="0" borderId="0" xfId="1" applyFont="1" applyAlignment="1">
      <alignment vertical="center"/>
    </xf>
    <xf numFmtId="0" fontId="0" fillId="0" borderId="2" xfId="1" applyFont="1" applyBorder="1" applyAlignment="1">
      <alignment horizontal="left" vertical="center" wrapText="1" indent="3"/>
    </xf>
    <xf numFmtId="0" fontId="0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 indent="3"/>
    </xf>
    <xf numFmtId="0" fontId="4" fillId="0" borderId="0" xfId="5" applyFont="1" applyAlignment="1">
      <alignment horizontal="left" vertical="center"/>
    </xf>
    <xf numFmtId="0" fontId="0" fillId="0" borderId="2" xfId="1" applyFont="1" applyBorder="1" applyAlignment="1">
      <alignment horizontal="left" vertical="center" wrapText="1" indent="2"/>
    </xf>
    <xf numFmtId="0" fontId="4" fillId="6" borderId="2" xfId="1" applyFont="1" applyFill="1" applyBorder="1" applyAlignment="1">
      <alignment horizontal="left" vertical="center" wrapText="1" indent="3"/>
    </xf>
    <xf numFmtId="0" fontId="8" fillId="0" borderId="0" xfId="1" applyFont="1" applyAlignment="1">
      <alignment vertical="center"/>
    </xf>
    <xf numFmtId="49" fontId="7" fillId="0" borderId="2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horizontal="center" vertical="center"/>
    </xf>
    <xf numFmtId="0" fontId="1" fillId="0" borderId="0" xfId="6"/>
    <xf numFmtId="0" fontId="4" fillId="6" borderId="2" xfId="1" applyFont="1" applyFill="1" applyBorder="1" applyAlignment="1">
      <alignment horizontal="center" vertical="center"/>
    </xf>
    <xf numFmtId="49" fontId="4" fillId="0" borderId="3" xfId="2" applyNumberFormat="1" applyFont="1" applyBorder="1" applyAlignment="1">
      <alignment horizontal="left" vertical="center" wrapText="1"/>
    </xf>
    <xf numFmtId="0" fontId="12" fillId="0" borderId="0" xfId="1" applyFont="1" applyAlignment="1">
      <alignment vertical="center"/>
    </xf>
    <xf numFmtId="0" fontId="13" fillId="7" borderId="6" xfId="0" applyFont="1" applyFill="1" applyBorder="1" applyAlignment="1">
      <alignment horizontal="left" vertical="center" wrapText="1" indent="1"/>
    </xf>
    <xf numFmtId="0" fontId="13" fillId="7" borderId="7" xfId="0" applyFont="1" applyFill="1" applyBorder="1" applyAlignment="1">
      <alignment horizontal="left" vertical="center" wrapText="1" indent="2"/>
    </xf>
    <xf numFmtId="0" fontId="13" fillId="7" borderId="7" xfId="0" applyFont="1" applyFill="1" applyBorder="1" applyAlignment="1">
      <alignment horizontal="left" vertical="center" wrapText="1" indent="1"/>
    </xf>
    <xf numFmtId="0" fontId="13" fillId="7" borderId="8" xfId="0" applyFont="1" applyFill="1" applyBorder="1" applyAlignment="1">
      <alignment horizontal="left" vertical="center" wrapText="1" indent="1"/>
    </xf>
    <xf numFmtId="0" fontId="4" fillId="6" borderId="2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left" vertical="center" wrapText="1" indent="2"/>
    </xf>
    <xf numFmtId="0" fontId="4" fillId="6" borderId="2" xfId="1" applyFont="1" applyFill="1" applyBorder="1" applyAlignment="1">
      <alignment horizontal="left" vertical="center" wrapText="1" indent="1"/>
    </xf>
    <xf numFmtId="0" fontId="5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vertical="center" wrapText="1"/>
    </xf>
    <xf numFmtId="0" fontId="4" fillId="0" borderId="2" xfId="1" applyFont="1" applyBorder="1" applyAlignment="1">
      <alignment horizontal="left" vertical="center" wrapText="1"/>
    </xf>
    <xf numFmtId="0" fontId="3" fillId="8" borderId="0" xfId="1" applyFont="1" applyFill="1" applyAlignment="1">
      <alignment vertical="center"/>
    </xf>
    <xf numFmtId="0" fontId="7" fillId="0" borderId="2" xfId="1" applyFont="1" applyBorder="1" applyAlignment="1">
      <alignment horizontal="left" vertical="center" wrapText="1"/>
    </xf>
    <xf numFmtId="0" fontId="0" fillId="0" borderId="2" xfId="1" applyFont="1" applyBorder="1" applyAlignment="1">
      <alignment horizontal="left" vertical="center" wrapText="1" indent="1"/>
    </xf>
    <xf numFmtId="0" fontId="0" fillId="6" borderId="2" xfId="1" applyFont="1" applyFill="1" applyBorder="1" applyAlignment="1">
      <alignment horizontal="left" vertical="center" wrapText="1" indent="2"/>
    </xf>
    <xf numFmtId="49" fontId="4" fillId="6" borderId="2" xfId="1" applyNumberFormat="1" applyFont="1" applyFill="1" applyBorder="1" applyAlignment="1">
      <alignment horizontal="center" vertical="center"/>
    </xf>
    <xf numFmtId="0" fontId="1" fillId="0" borderId="0" xfId="6" applyFont="1"/>
    <xf numFmtId="49" fontId="0" fillId="0" borderId="2" xfId="1" applyNumberFormat="1" applyFont="1" applyBorder="1" applyAlignment="1">
      <alignment horizontal="center" vertical="center"/>
    </xf>
    <xf numFmtId="0" fontId="0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5" fillId="5" borderId="2" xfId="1" applyNumberFormat="1" applyFont="1" applyFill="1" applyBorder="1" applyAlignment="1" applyProtection="1">
      <alignment horizontal="left" vertical="top" wrapText="1"/>
      <protection locked="0"/>
    </xf>
    <xf numFmtId="49" fontId="5" fillId="9" borderId="2" xfId="1" applyNumberFormat="1" applyFont="1" applyFill="1" applyBorder="1" applyAlignment="1">
      <alignment horizontal="left" vertical="top" wrapText="1"/>
    </xf>
    <xf numFmtId="0" fontId="13" fillId="7" borderId="6" xfId="0" applyFont="1" applyFill="1" applyBorder="1" applyAlignment="1">
      <alignment vertical="center"/>
    </xf>
    <xf numFmtId="0" fontId="13" fillId="7" borderId="7" xfId="0" applyFont="1" applyFill="1" applyBorder="1" applyAlignment="1">
      <alignment vertical="center"/>
    </xf>
    <xf numFmtId="0" fontId="4" fillId="7" borderId="7" xfId="2" applyFont="1" applyFill="1" applyBorder="1" applyAlignment="1">
      <alignment vertical="center" wrapText="1"/>
    </xf>
    <xf numFmtId="0" fontId="4" fillId="7" borderId="8" xfId="2" applyFont="1" applyFill="1" applyBorder="1" applyAlignment="1">
      <alignment vertical="center" wrapText="1"/>
    </xf>
    <xf numFmtId="4" fontId="7" fillId="6" borderId="2" xfId="1" applyNumberFormat="1" applyFont="1" applyFill="1" applyBorder="1" applyAlignment="1">
      <alignment horizontal="right" vertical="center"/>
    </xf>
    <xf numFmtId="4" fontId="7" fillId="6" borderId="2" xfId="1" applyNumberFormat="1" applyFont="1" applyFill="1" applyBorder="1" applyAlignment="1" applyProtection="1">
      <alignment horizontal="right" vertical="center"/>
      <protection locked="0"/>
    </xf>
    <xf numFmtId="164" fontId="4" fillId="6" borderId="2" xfId="1" applyNumberFormat="1" applyFont="1" applyFill="1" applyBorder="1" applyAlignment="1" applyProtection="1">
      <alignment horizontal="right" vertical="center"/>
      <protection locked="0"/>
    </xf>
    <xf numFmtId="164" fontId="4" fillId="6" borderId="2" xfId="1" applyNumberFormat="1" applyFont="1" applyFill="1" applyBorder="1" applyAlignment="1">
      <alignment horizontal="right" vertical="center"/>
    </xf>
    <xf numFmtId="4" fontId="4" fillId="6" borderId="2" xfId="1" applyNumberFormat="1" applyFont="1" applyFill="1" applyBorder="1" applyAlignment="1">
      <alignment horizontal="right" vertical="center"/>
    </xf>
    <xf numFmtId="4" fontId="4" fillId="6" borderId="2" xfId="1" applyNumberFormat="1" applyFont="1" applyFill="1" applyBorder="1" applyAlignment="1" applyProtection="1">
      <alignment horizontal="right" vertical="center"/>
      <protection locked="0"/>
    </xf>
    <xf numFmtId="0" fontId="13" fillId="10" borderId="7" xfId="0" applyFont="1" applyFill="1" applyBorder="1" applyAlignment="1">
      <alignment horizontal="left" vertical="center" wrapText="1" indent="1"/>
    </xf>
    <xf numFmtId="4" fontId="0" fillId="6" borderId="2" xfId="1" applyNumberFormat="1" applyFont="1" applyFill="1" applyBorder="1" applyAlignment="1" applyProtection="1">
      <alignment horizontal="right" vertical="center" wrapText="1"/>
      <protection locked="0"/>
    </xf>
    <xf numFmtId="4" fontId="7" fillId="6" borderId="2" xfId="6" applyNumberFormat="1" applyFont="1" applyFill="1" applyBorder="1" applyAlignment="1">
      <alignment horizontal="right" vertical="center"/>
    </xf>
    <xf numFmtId="164" fontId="7" fillId="6" borderId="2" xfId="1" applyNumberFormat="1" applyFont="1" applyFill="1" applyBorder="1" applyAlignment="1">
      <alignment horizontal="right" vertical="center"/>
    </xf>
    <xf numFmtId="164" fontId="4" fillId="6" borderId="2" xfId="6" applyNumberFormat="1" applyFont="1" applyFill="1" applyBorder="1" applyAlignment="1" applyProtection="1">
      <alignment horizontal="right" vertical="center"/>
      <protection locked="0"/>
    </xf>
    <xf numFmtId="4" fontId="4" fillId="6" borderId="2" xfId="6" applyNumberFormat="1" applyFont="1" applyFill="1" applyBorder="1" applyAlignment="1" applyProtection="1">
      <alignment horizontal="right" vertical="center"/>
      <protection locked="0"/>
    </xf>
    <xf numFmtId="164" fontId="4" fillId="6" borderId="2" xfId="6" applyNumberFormat="1" applyFont="1" applyFill="1" applyBorder="1" applyAlignment="1">
      <alignment horizontal="right" vertical="center"/>
    </xf>
    <xf numFmtId="4" fontId="4" fillId="6" borderId="2" xfId="6" applyNumberFormat="1" applyFont="1" applyFill="1" applyBorder="1" applyAlignment="1">
      <alignment horizontal="right" vertical="center"/>
    </xf>
    <xf numFmtId="49" fontId="7" fillId="0" borderId="1" xfId="1" quotePrefix="1" applyNumberFormat="1" applyFont="1" applyBorder="1" applyAlignment="1">
      <alignment horizontal="left" vertical="center"/>
    </xf>
  </cellXfs>
  <cellStyles count="7">
    <cellStyle name="Обычный" xfId="0" builtinId="0"/>
    <cellStyle name="Обычный 11 4 3 3 2 3 3" xfId="1" xr:uid="{07C0532B-67B7-4E54-A1C0-905DDAFD0890}"/>
    <cellStyle name="Обычный 11 4 3 3 2 3 3 2" xfId="6" xr:uid="{EE452F09-E3D1-45A9-A347-D97757979D06}"/>
    <cellStyle name="Обычный 12 3 2 2 3" xfId="2" xr:uid="{3EDC2149-8377-478B-A4A0-E56D80098D5D}"/>
    <cellStyle name="Обычный 2 15" xfId="4" xr:uid="{80ED7C14-7EA6-4F5A-9535-4B7D67D874A7}"/>
    <cellStyle name="Обычный 2 2" xfId="3" xr:uid="{40D5D986-8100-48E0-AE3C-69EAB4C8E96E}"/>
    <cellStyle name="Обычный 4 2" xfId="5" xr:uid="{5FACFB1A-51B4-4106-9A26-25783E16A4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10</xdr:row>
      <xdr:rowOff>28575</xdr:rowOff>
    </xdr:from>
    <xdr:to>
      <xdr:col>11</xdr:col>
      <xdr:colOff>68926</xdr:colOff>
      <xdr:row>11</xdr:row>
      <xdr:rowOff>126075</xdr:rowOff>
    </xdr:to>
    <xdr:pic macro="[1]!modList00.FREEZE_PANES">
      <xdr:nvPicPr>
        <xdr:cNvPr id="2" name="FREEZE_PANES_O16" descr="Без имени-1">
          <a:extLst>
            <a:ext uri="{FF2B5EF4-FFF2-40B4-BE49-F238E27FC236}">
              <a16:creationId xmlns:a16="http://schemas.microsoft.com/office/drawing/2014/main" id="{EB038F73-99F7-4BB5-86AA-7A87D5FF0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288001" cy="28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10</xdr:row>
      <xdr:rowOff>28575</xdr:rowOff>
    </xdr:from>
    <xdr:to>
      <xdr:col>11</xdr:col>
      <xdr:colOff>68926</xdr:colOff>
      <xdr:row>11</xdr:row>
      <xdr:rowOff>126075</xdr:rowOff>
    </xdr:to>
    <xdr:pic macro="[1]!modList00.FREEZE_PANES">
      <xdr:nvPicPr>
        <xdr:cNvPr id="2" name="FREEZE_PANES_O16" descr="Без имени-1">
          <a:extLst>
            <a:ext uri="{FF2B5EF4-FFF2-40B4-BE49-F238E27FC236}">
              <a16:creationId xmlns:a16="http://schemas.microsoft.com/office/drawing/2014/main" id="{34617C1F-7606-4C40-AC20-475217830F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288001" cy="28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XPERT.VSVO.INDEX.CORR%20&#1054;&#1054;&#1054;%20_&#1051;&#1072;&#1083;&#1100;&#1089;&#1082;&#1080;&#1081;%20&#1082;&#1086;&#1084;&#1084;&#1091;&#1085;&#1072;&#1083;&#1100;&#1085;&#1099;&#1081;%20&#1089;&#1077;&#1088;&#1074;&#1080;&#1089;%2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0"/>
      <sheetName val="modProvGeneralProc"/>
      <sheetName val="modList02"/>
      <sheetName val="modfrmReestrSource"/>
      <sheetName val="modHTTP"/>
      <sheetName val="modPreload"/>
      <sheetName val="modReestr"/>
      <sheetName val="modProv"/>
      <sheetName val="modfrmRegion"/>
      <sheetName val="Инструкция"/>
      <sheetName val="Лог обновления"/>
      <sheetName val="Пояснения"/>
      <sheetName val="Список листов"/>
      <sheetName val="Общие сведения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et_union"/>
      <sheetName val="ТМ"/>
      <sheetName val="ДПР"/>
      <sheetName val="ДПР (концессии)"/>
      <sheetName val="TEHSHEET"/>
      <sheetName val="Комментарии"/>
      <sheetName val="Проверка"/>
      <sheetName val="REESTR_MO"/>
      <sheetName val="REESTR_ORG"/>
      <sheetName val="REESTR_TARIFF"/>
      <sheetName val="REESTR_OBJECT"/>
      <sheetName val="modfrmDPR"/>
      <sheetName val="modfrmSelectTemplate"/>
      <sheetName val="DICTIONARIES"/>
      <sheetName val="modfrmSelectTariff"/>
      <sheetName val="modCheckCyan"/>
      <sheetName val="modfrmActivity"/>
      <sheetName val="modfrmCheckUpdates"/>
      <sheetName val="modUpdTemplMain"/>
      <sheetName val="modThisWorkbook"/>
      <sheetName val="modInstruction"/>
      <sheetName val="AllSheetsInThisWorkbook"/>
      <sheetName val="modHyp"/>
      <sheetName val="modfrmReestr"/>
      <sheetName val="modList01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modList17"/>
      <sheetName val="Лист1"/>
    </sheetNames>
    <definedNames>
      <definedName name="modList00.FREEZE_PAN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8">
          <cell r="H8">
            <v>2025</v>
          </cell>
        </row>
        <row r="9">
          <cell r="J9">
            <v>2025</v>
          </cell>
        </row>
        <row r="17">
          <cell r="O17" t="str">
            <v>Кировская область / 2025 / ООО "Лальский коммунальный сервис" (ИНН:4316005450, КПП:431601001) / ДПР: 2024-2028</v>
          </cell>
        </row>
        <row r="41">
          <cell r="H41" t="str">
            <v>нет</v>
          </cell>
        </row>
        <row r="121">
          <cell r="D121" t="str">
            <v>0</v>
          </cell>
        </row>
        <row r="122">
          <cell r="D122" t="str">
            <v>1</v>
          </cell>
          <cell r="H122" t="str">
            <v>Водоотведение</v>
          </cell>
          <cell r="J122" t="str">
            <v>Тариф 1 (Водоотведение) - тариф на водоотведение</v>
          </cell>
          <cell r="N122" t="str">
            <v>одноставочный</v>
          </cell>
        </row>
        <row r="123">
          <cell r="H123" t="str">
            <v>ВО.43.28040429.0002</v>
          </cell>
        </row>
        <row r="124">
          <cell r="H124" t="str">
            <v>тариф на водоотведение</v>
          </cell>
        </row>
        <row r="125">
          <cell r="H125" t="str">
            <v>одноставочный</v>
          </cell>
        </row>
        <row r="126">
          <cell r="H126" t="str">
            <v>Приём сточных вод :: Очистка сточных вод :: Транспортировка сточных вод</v>
          </cell>
        </row>
        <row r="127">
          <cell r="H127" t="str">
            <v>без дифференциации</v>
          </cell>
        </row>
        <row r="131">
          <cell r="H131" t="str">
            <v>https://data-platform.ru/lk/files/Files/HiDzdd/649e2d63-37be-4ea3-995f-f32ccc391d95</v>
          </cell>
        </row>
        <row r="132">
          <cell r="H132" t="str">
            <v>индексации (корректировка)</v>
          </cell>
        </row>
        <row r="133">
          <cell r="H133">
            <v>2024</v>
          </cell>
        </row>
        <row r="134">
          <cell r="H134">
            <v>5</v>
          </cell>
        </row>
        <row r="135">
          <cell r="D135" t="str">
            <v>2</v>
          </cell>
          <cell r="H135" t="str">
            <v>Водоснабжение</v>
          </cell>
          <cell r="J135" t="str">
            <v>Тариф 2 (Водоснабжение) - тариф на питьевую воду</v>
          </cell>
          <cell r="N135" t="str">
            <v>одноставочный</v>
          </cell>
        </row>
        <row r="136">
          <cell r="H136" t="str">
            <v>ХВС.43.28040429.0002</v>
          </cell>
        </row>
        <row r="137">
          <cell r="H137" t="str">
            <v>тариф на питьевую воду</v>
          </cell>
        </row>
        <row r="138">
          <cell r="H138" t="str">
            <v>одноставочный</v>
          </cell>
        </row>
        <row r="139">
          <cell r="H139" t="str">
            <v>Производство (подъём / добыча) воды :: Транспортировка воды :: Сбыт (распределение) воды</v>
          </cell>
        </row>
        <row r="140">
          <cell r="H140" t="str">
            <v>питьевая вода</v>
          </cell>
        </row>
        <row r="142">
          <cell r="H142" t="str">
            <v/>
          </cell>
        </row>
        <row r="143">
          <cell r="H143" t="str">
            <v/>
          </cell>
        </row>
        <row r="144">
          <cell r="H144" t="str">
            <v>https://data-platform.ru/lk/files/Files/HiDzdd/7229414c-03ae-4ca2-ab00-b09d5981f57a</v>
          </cell>
        </row>
        <row r="145">
          <cell r="H145" t="str">
            <v>индексации (корректировка)</v>
          </cell>
        </row>
        <row r="146">
          <cell r="H146">
            <v>2024</v>
          </cell>
        </row>
        <row r="147">
          <cell r="H147">
            <v>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145"/>
  <sheetViews>
    <sheetView topLeftCell="K50" workbookViewId="0">
      <selection activeCell="L11" sqref="L11:AD141"/>
    </sheetView>
  </sheetViews>
  <sheetFormatPr defaultColWidth="9.140625" defaultRowHeight="10.5" outlineLevelRow="1" x14ac:dyDescent="0.25"/>
  <cols>
    <col min="1" max="10" width="2.7109375" style="1" hidden="1" customWidth="1"/>
    <col min="11" max="11" width="3.7109375" style="1" customWidth="1"/>
    <col min="12" max="12" width="8.7109375" style="2" customWidth="1"/>
    <col min="13" max="13" width="70.7109375" style="3" customWidth="1"/>
    <col min="14" max="14" width="12.7109375" style="2" customWidth="1"/>
    <col min="15" max="17" width="13.28515625" style="1" customWidth="1"/>
    <col min="18" max="18" width="19.7109375" style="1" customWidth="1"/>
    <col min="19" max="20" width="13.28515625" style="1" customWidth="1"/>
    <col min="21" max="29" width="13.28515625" style="1" hidden="1" customWidth="1"/>
    <col min="30" max="30" width="13.28515625" style="1" customWidth="1"/>
    <col min="31" max="49" width="13.28515625" style="1" hidden="1" customWidth="1"/>
    <col min="50" max="50" width="19.5703125" style="1" hidden="1" customWidth="1"/>
    <col min="51" max="51" width="17.85546875" style="1" hidden="1" customWidth="1"/>
    <col min="52" max="52" width="31.85546875" style="1" hidden="1" customWidth="1"/>
    <col min="53" max="53" width="17.85546875" style="1" customWidth="1"/>
    <col min="54" max="16384" width="9.140625" style="1"/>
  </cols>
  <sheetData>
    <row r="1" spans="1:53" ht="11.25" hidden="1" x14ac:dyDescent="0.25">
      <c r="O1" s="1">
        <f>god-2</f>
        <v>2023</v>
      </c>
      <c r="P1" s="1">
        <f>god-2</f>
        <v>2023</v>
      </c>
      <c r="Q1" s="1">
        <f>god-2</f>
        <v>2023</v>
      </c>
      <c r="R1" s="1">
        <f>god-2</f>
        <v>2023</v>
      </c>
      <c r="S1" s="4">
        <f>god-1</f>
        <v>2024</v>
      </c>
      <c r="T1" s="4">
        <f>god</f>
        <v>2025</v>
      </c>
      <c r="U1" s="4">
        <f>god+1</f>
        <v>2026</v>
      </c>
      <c r="V1" s="4">
        <f>god+2</f>
        <v>2027</v>
      </c>
      <c r="W1" s="4">
        <f>god+3</f>
        <v>2028</v>
      </c>
      <c r="X1" s="4">
        <f>god+4</f>
        <v>2029</v>
      </c>
      <c r="Y1" s="4">
        <f>god+5</f>
        <v>2030</v>
      </c>
      <c r="Z1" s="4">
        <f>god+6</f>
        <v>2031</v>
      </c>
      <c r="AA1" s="4">
        <f>god+7</f>
        <v>2032</v>
      </c>
      <c r="AB1" s="4">
        <f>god+8</f>
        <v>2033</v>
      </c>
      <c r="AC1" s="4">
        <f>god+9</f>
        <v>2034</v>
      </c>
      <c r="AD1" s="4">
        <f>god</f>
        <v>2025</v>
      </c>
      <c r="AE1" s="4">
        <f>god+1</f>
        <v>2026</v>
      </c>
      <c r="AF1" s="4">
        <f>god+2</f>
        <v>2027</v>
      </c>
      <c r="AG1" s="4">
        <f>god+3</f>
        <v>2028</v>
      </c>
      <c r="AH1" s="4">
        <f>god+4</f>
        <v>2029</v>
      </c>
      <c r="AI1" s="4">
        <f>god+5</f>
        <v>2030</v>
      </c>
      <c r="AJ1" s="4">
        <f>god+6</f>
        <v>2031</v>
      </c>
      <c r="AK1" s="4">
        <f>god+7</f>
        <v>2032</v>
      </c>
      <c r="AL1" s="4">
        <f>god+8</f>
        <v>2033</v>
      </c>
      <c r="AM1" s="4">
        <f>god+9</f>
        <v>2034</v>
      </c>
      <c r="AN1" s="4">
        <f>god</f>
        <v>2025</v>
      </c>
      <c r="AO1" s="4">
        <f>god+1</f>
        <v>2026</v>
      </c>
      <c r="AP1" s="4">
        <f>god+2</f>
        <v>2027</v>
      </c>
      <c r="AQ1" s="4">
        <f>god+3</f>
        <v>2028</v>
      </c>
      <c r="AR1" s="4">
        <f>god+4</f>
        <v>2029</v>
      </c>
      <c r="AS1" s="4">
        <f>god+5</f>
        <v>2030</v>
      </c>
      <c r="AT1" s="4">
        <f>god+6</f>
        <v>2031</v>
      </c>
      <c r="AU1" s="4">
        <f>god+7</f>
        <v>2032</v>
      </c>
      <c r="AV1" s="4">
        <f>god+8</f>
        <v>2033</v>
      </c>
      <c r="AW1" s="4">
        <f>god+9</f>
        <v>2034</v>
      </c>
    </row>
    <row r="2" spans="1:53" ht="11.25" hidden="1" x14ac:dyDescent="0.25">
      <c r="O2" s="4" t="str">
        <f>O15</f>
        <v>Принято органом регулирования</v>
      </c>
      <c r="P2" s="4" t="str">
        <f>P15</f>
        <v>Факт по данным организации</v>
      </c>
      <c r="Q2" s="4" t="str">
        <f>Q15</f>
        <v>Факт, принятый органом регулирования</v>
      </c>
      <c r="R2" s="4" t="str">
        <f>R15</f>
        <v>отклонение факта по данным организации к факту принятому органом регулирования</v>
      </c>
      <c r="S2" s="4" t="str">
        <f>S15</f>
        <v>Принято органом регулирования</v>
      </c>
      <c r="T2" s="4" t="str">
        <f>$T$15</f>
        <v>Предложение организации</v>
      </c>
      <c r="U2" s="4" t="str">
        <f t="shared" ref="U2:AC2" si="0">$T$15</f>
        <v>Предложение организации</v>
      </c>
      <c r="V2" s="4" t="str">
        <f t="shared" si="0"/>
        <v>Предложение организации</v>
      </c>
      <c r="W2" s="4" t="str">
        <f t="shared" si="0"/>
        <v>Предложение организации</v>
      </c>
      <c r="X2" s="4" t="str">
        <f t="shared" si="0"/>
        <v>Предложение организации</v>
      </c>
      <c r="Y2" s="4" t="str">
        <f t="shared" si="0"/>
        <v>Предложение организации</v>
      </c>
      <c r="Z2" s="4" t="str">
        <f t="shared" si="0"/>
        <v>Предложение организации</v>
      </c>
      <c r="AA2" s="4" t="str">
        <f t="shared" si="0"/>
        <v>Предложение организации</v>
      </c>
      <c r="AB2" s="4" t="str">
        <f t="shared" si="0"/>
        <v>Предложение организации</v>
      </c>
      <c r="AC2" s="4" t="str">
        <f t="shared" si="0"/>
        <v>Предложение организации</v>
      </c>
      <c r="AD2" s="4" t="str">
        <f>$AD$15</f>
        <v>Принято органом регулирования</v>
      </c>
      <c r="AE2" s="4" t="str">
        <f t="shared" ref="AE2:AM2" si="1">$AD$15</f>
        <v>Принято органом регулирования</v>
      </c>
      <c r="AF2" s="4" t="str">
        <f t="shared" si="1"/>
        <v>Принято органом регулирования</v>
      </c>
      <c r="AG2" s="4" t="str">
        <f t="shared" si="1"/>
        <v>Принято органом регулирования</v>
      </c>
      <c r="AH2" s="4" t="str">
        <f t="shared" si="1"/>
        <v>Принято органом регулирования</v>
      </c>
      <c r="AI2" s="4" t="str">
        <f t="shared" si="1"/>
        <v>Принято органом регулирования</v>
      </c>
      <c r="AJ2" s="4" t="str">
        <f t="shared" si="1"/>
        <v>Принято органом регулирования</v>
      </c>
      <c r="AK2" s="4" t="str">
        <f t="shared" si="1"/>
        <v>Принято органом регулирования</v>
      </c>
      <c r="AL2" s="4" t="str">
        <f t="shared" si="1"/>
        <v>Принято органом регулирования</v>
      </c>
      <c r="AM2" s="4" t="str">
        <f t="shared" si="1"/>
        <v>Принято органом регулирования</v>
      </c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53" ht="11.25" hidden="1" x14ac:dyDescent="0.25">
      <c r="O3" s="4" t="str">
        <f t="shared" ref="O3:AM3" si="2">O1&amp;O2</f>
        <v>2023Принято органом регулирования</v>
      </c>
      <c r="P3" s="4" t="str">
        <f t="shared" si="2"/>
        <v>2023Факт по данным организации</v>
      </c>
      <c r="Q3" s="4" t="str">
        <f t="shared" si="2"/>
        <v>2023Факт, принятый органом регулирования</v>
      </c>
      <c r="R3" s="4" t="str">
        <f t="shared" si="2"/>
        <v>2023отклонение факта по данным организации к факту принятому органом регулирования</v>
      </c>
      <c r="S3" s="4" t="str">
        <f t="shared" si="2"/>
        <v>2024Принято органом регулирования</v>
      </c>
      <c r="T3" s="4" t="str">
        <f t="shared" si="2"/>
        <v>2025Предложение организации</v>
      </c>
      <c r="U3" s="4" t="str">
        <f t="shared" si="2"/>
        <v>2026Предложение организации</v>
      </c>
      <c r="V3" s="4" t="str">
        <f t="shared" si="2"/>
        <v>2027Предложение организации</v>
      </c>
      <c r="W3" s="4" t="str">
        <f t="shared" si="2"/>
        <v>2028Предложение организации</v>
      </c>
      <c r="X3" s="4" t="str">
        <f t="shared" si="2"/>
        <v>2029Предложение организации</v>
      </c>
      <c r="Y3" s="4" t="str">
        <f t="shared" si="2"/>
        <v>2030Предложение организации</v>
      </c>
      <c r="Z3" s="4" t="str">
        <f t="shared" si="2"/>
        <v>2031Предложение организации</v>
      </c>
      <c r="AA3" s="4" t="str">
        <f t="shared" si="2"/>
        <v>2032Предложение организации</v>
      </c>
      <c r="AB3" s="4" t="str">
        <f t="shared" si="2"/>
        <v>2033Предложение организации</v>
      </c>
      <c r="AC3" s="4" t="str">
        <f t="shared" si="2"/>
        <v>2034Предложение организации</v>
      </c>
      <c r="AD3" s="4" t="str">
        <f t="shared" si="2"/>
        <v>2025Принято органом регулирования</v>
      </c>
      <c r="AE3" s="4" t="str">
        <f t="shared" si="2"/>
        <v>2026Принято органом регулирования</v>
      </c>
      <c r="AF3" s="4" t="str">
        <f t="shared" si="2"/>
        <v>2027Принято органом регулирования</v>
      </c>
      <c r="AG3" s="4" t="str">
        <f t="shared" si="2"/>
        <v>2028Принято органом регулирования</v>
      </c>
      <c r="AH3" s="4" t="str">
        <f t="shared" si="2"/>
        <v>2029Принято органом регулирования</v>
      </c>
      <c r="AI3" s="4" t="str">
        <f t="shared" si="2"/>
        <v>2030Принято органом регулирования</v>
      </c>
      <c r="AJ3" s="4" t="str">
        <f t="shared" si="2"/>
        <v>2031Принято органом регулирования</v>
      </c>
      <c r="AK3" s="4" t="str">
        <f t="shared" si="2"/>
        <v>2032Принято органом регулирования</v>
      </c>
      <c r="AL3" s="4" t="str">
        <f t="shared" si="2"/>
        <v>2033Принято органом регулирования</v>
      </c>
      <c r="AM3" s="4" t="str">
        <f t="shared" si="2"/>
        <v>2034Принято органом регулирования</v>
      </c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53" ht="11.25" hidden="1" x14ac:dyDescent="0.25"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53" ht="11.25" hidden="1" x14ac:dyDescent="0.25"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53" ht="11.25" hidden="1" x14ac:dyDescent="0.25"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53" ht="11.25" hidden="1" x14ac:dyDescent="0.15">
      <c r="T7" s="5" t="b">
        <f t="shared" ref="T7:AW7" si="3">T1&lt;=last_year_vis</f>
        <v>1</v>
      </c>
      <c r="U7" s="5" t="b">
        <f t="shared" si="3"/>
        <v>0</v>
      </c>
      <c r="V7" s="5" t="b">
        <f t="shared" si="3"/>
        <v>0</v>
      </c>
      <c r="W7" s="5" t="b">
        <f t="shared" si="3"/>
        <v>0</v>
      </c>
      <c r="X7" s="5" t="b">
        <f t="shared" si="3"/>
        <v>0</v>
      </c>
      <c r="Y7" s="5" t="b">
        <f t="shared" si="3"/>
        <v>0</v>
      </c>
      <c r="Z7" s="5" t="b">
        <f t="shared" si="3"/>
        <v>0</v>
      </c>
      <c r="AA7" s="5" t="b">
        <f t="shared" si="3"/>
        <v>0</v>
      </c>
      <c r="AB7" s="5" t="b">
        <f t="shared" si="3"/>
        <v>0</v>
      </c>
      <c r="AC7" s="5" t="b">
        <f t="shared" si="3"/>
        <v>0</v>
      </c>
      <c r="AD7" s="5" t="b">
        <f t="shared" si="3"/>
        <v>1</v>
      </c>
      <c r="AE7" s="5" t="b">
        <f t="shared" si="3"/>
        <v>0</v>
      </c>
      <c r="AF7" s="5" t="b">
        <f t="shared" si="3"/>
        <v>0</v>
      </c>
      <c r="AG7" s="5" t="b">
        <f t="shared" si="3"/>
        <v>0</v>
      </c>
      <c r="AH7" s="5" t="b">
        <f t="shared" si="3"/>
        <v>0</v>
      </c>
      <c r="AI7" s="5" t="b">
        <f t="shared" si="3"/>
        <v>0</v>
      </c>
      <c r="AJ7" s="5" t="b">
        <f t="shared" si="3"/>
        <v>0</v>
      </c>
      <c r="AK7" s="5" t="b">
        <f t="shared" si="3"/>
        <v>0</v>
      </c>
      <c r="AL7" s="5" t="b">
        <f t="shared" si="3"/>
        <v>0</v>
      </c>
      <c r="AM7" s="5" t="b">
        <f t="shared" si="3"/>
        <v>0</v>
      </c>
      <c r="AN7" s="5" t="b">
        <f t="shared" si="3"/>
        <v>1</v>
      </c>
      <c r="AO7" s="5" t="b">
        <f t="shared" si="3"/>
        <v>0</v>
      </c>
      <c r="AP7" s="5" t="b">
        <f t="shared" si="3"/>
        <v>0</v>
      </c>
      <c r="AQ7" s="5" t="b">
        <f t="shared" si="3"/>
        <v>0</v>
      </c>
      <c r="AR7" s="5" t="b">
        <f t="shared" si="3"/>
        <v>0</v>
      </c>
      <c r="AS7" s="5" t="b">
        <f t="shared" si="3"/>
        <v>0</v>
      </c>
      <c r="AT7" s="5" t="b">
        <f t="shared" si="3"/>
        <v>0</v>
      </c>
      <c r="AU7" s="5" t="b">
        <f t="shared" si="3"/>
        <v>0</v>
      </c>
      <c r="AV7" s="5" t="b">
        <f t="shared" si="3"/>
        <v>0</v>
      </c>
      <c r="AW7" s="5" t="b">
        <f t="shared" si="3"/>
        <v>0</v>
      </c>
    </row>
    <row r="8" spans="1:53" hidden="1" x14ac:dyDescent="0.25"/>
    <row r="9" spans="1:53" hidden="1" x14ac:dyDescent="0.25"/>
    <row r="10" spans="1:53" hidden="1" x14ac:dyDescent="0.25"/>
    <row r="11" spans="1:53" ht="15" customHeight="1" x14ac:dyDescent="0.25">
      <c r="L11" s="1"/>
      <c r="M11" s="6"/>
      <c r="N11" s="1"/>
      <c r="AD11" s="1" t="s">
        <v>444</v>
      </c>
    </row>
    <row r="12" spans="1:53" s="7" customFormat="1" ht="20.100000000000001" customHeight="1" x14ac:dyDescent="0.25">
      <c r="L12" s="8" t="s">
        <v>443</v>
      </c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3" s="7" customFormat="1" x14ac:dyDescent="0.25"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3" s="3" customFormat="1" ht="24.75" customHeight="1" x14ac:dyDescent="0.25">
      <c r="L14" s="11" t="s">
        <v>0</v>
      </c>
      <c r="M14" s="11" t="s">
        <v>1</v>
      </c>
      <c r="N14" s="11" t="s">
        <v>2</v>
      </c>
      <c r="O14" s="12" t="str">
        <f>god-2 &amp; " год"</f>
        <v>2023 год</v>
      </c>
      <c r="P14" s="12" t="str">
        <f>god-2 &amp; " год"</f>
        <v>2023 год</v>
      </c>
      <c r="Q14" s="12" t="str">
        <f>god-2 &amp; " год"</f>
        <v>2023 год</v>
      </c>
      <c r="R14" s="12" t="str">
        <f>god-2 &amp; " год"</f>
        <v>2023 год</v>
      </c>
      <c r="S14" s="13" t="str">
        <f>god-1 &amp; " год"</f>
        <v>2024 год</v>
      </c>
      <c r="T14" s="14" t="str">
        <f>god &amp; " год"</f>
        <v>2025 год</v>
      </c>
      <c r="U14" s="14" t="str">
        <f>god+1 &amp; " год"</f>
        <v>2026 год</v>
      </c>
      <c r="V14" s="14" t="str">
        <f>god+2 &amp; " год"</f>
        <v>2027 год</v>
      </c>
      <c r="W14" s="14" t="str">
        <f>god+3 &amp; " год"</f>
        <v>2028 год</v>
      </c>
      <c r="X14" s="14" t="str">
        <f>god+4 &amp; " год"</f>
        <v>2029 год</v>
      </c>
      <c r="Y14" s="14" t="str">
        <f>god+5 &amp; " год"</f>
        <v>2030 год</v>
      </c>
      <c r="Z14" s="14" t="str">
        <f>god+6 &amp; " год"</f>
        <v>2031 год</v>
      </c>
      <c r="AA14" s="14" t="str">
        <f>god+7 &amp; " год"</f>
        <v>2032 год</v>
      </c>
      <c r="AB14" s="14" t="str">
        <f>god+8 &amp; " год"</f>
        <v>2033 год</v>
      </c>
      <c r="AC14" s="14" t="str">
        <f>god+9 &amp; " год"</f>
        <v>2034 год</v>
      </c>
      <c r="AD14" s="14" t="str">
        <f>god &amp; " год"</f>
        <v>2025 год</v>
      </c>
      <c r="AE14" s="14" t="str">
        <f>god+1 &amp; " год"</f>
        <v>2026 год</v>
      </c>
      <c r="AF14" s="14" t="str">
        <f>god+2 &amp; " год"</f>
        <v>2027 год</v>
      </c>
      <c r="AG14" s="14" t="str">
        <f>god+3 &amp; " год"</f>
        <v>2028 год</v>
      </c>
      <c r="AH14" s="14" t="str">
        <f>god+4 &amp; " год"</f>
        <v>2029 год</v>
      </c>
      <c r="AI14" s="14" t="str">
        <f>god+5 &amp; " год"</f>
        <v>2030 год</v>
      </c>
      <c r="AJ14" s="14" t="str">
        <f>god+6 &amp; " год"</f>
        <v>2031 год</v>
      </c>
      <c r="AK14" s="14" t="str">
        <f>god+7 &amp; " год"</f>
        <v>2032 год</v>
      </c>
      <c r="AL14" s="14" t="str">
        <f>god+8 &amp; " год"</f>
        <v>2033 год</v>
      </c>
      <c r="AM14" s="14" t="str">
        <f>god+9 &amp; " год"</f>
        <v>2034 год</v>
      </c>
      <c r="AN14" s="14" t="str">
        <f>god &amp; " год"</f>
        <v>2025 год</v>
      </c>
      <c r="AO14" s="14" t="str">
        <f>god+1 &amp; " год"</f>
        <v>2026 год</v>
      </c>
      <c r="AP14" s="14" t="str">
        <f>god+2 &amp; " год"</f>
        <v>2027 год</v>
      </c>
      <c r="AQ14" s="14" t="str">
        <f>god+3 &amp; " год"</f>
        <v>2028 год</v>
      </c>
      <c r="AR14" s="14" t="str">
        <f>god+4 &amp; " год"</f>
        <v>2029 год</v>
      </c>
      <c r="AS14" s="14" t="str">
        <f>god+5 &amp; " год"</f>
        <v>2030 год</v>
      </c>
      <c r="AT14" s="14" t="str">
        <f>god+6 &amp; " год"</f>
        <v>2031 год</v>
      </c>
      <c r="AU14" s="14" t="str">
        <f>god+7 &amp; " год"</f>
        <v>2032 год</v>
      </c>
      <c r="AV14" s="14" t="str">
        <f>god+8 &amp; " год"</f>
        <v>2033 год</v>
      </c>
      <c r="AW14" s="14" t="str">
        <f>god+9 &amp; " год"</f>
        <v>2034 год</v>
      </c>
      <c r="AX14" s="15" t="s">
        <v>3</v>
      </c>
      <c r="AY14" s="15" t="s">
        <v>4</v>
      </c>
      <c r="AZ14" s="15" t="s">
        <v>5</v>
      </c>
      <c r="BA14" s="16"/>
    </row>
    <row r="15" spans="1:53" s="3" customFormat="1" ht="45.75" customHeight="1" x14ac:dyDescent="0.25">
      <c r="L15" s="11"/>
      <c r="M15" s="11"/>
      <c r="N15" s="11"/>
      <c r="O15" s="13" t="s">
        <v>6</v>
      </c>
      <c r="P15" s="13" t="s">
        <v>7</v>
      </c>
      <c r="Q15" s="13" t="s">
        <v>8</v>
      </c>
      <c r="R15" s="12" t="s">
        <v>9</v>
      </c>
      <c r="S15" s="13" t="s">
        <v>6</v>
      </c>
      <c r="T15" s="17" t="s">
        <v>10</v>
      </c>
      <c r="U15" s="17" t="s">
        <v>10</v>
      </c>
      <c r="V15" s="17" t="s">
        <v>10</v>
      </c>
      <c r="W15" s="17" t="s">
        <v>10</v>
      </c>
      <c r="X15" s="17" t="s">
        <v>10</v>
      </c>
      <c r="Y15" s="17" t="s">
        <v>10</v>
      </c>
      <c r="Z15" s="17" t="s">
        <v>10</v>
      </c>
      <c r="AA15" s="17" t="s">
        <v>10</v>
      </c>
      <c r="AB15" s="17" t="s">
        <v>10</v>
      </c>
      <c r="AC15" s="17" t="s">
        <v>10</v>
      </c>
      <c r="AD15" s="17" t="s">
        <v>6</v>
      </c>
      <c r="AE15" s="17" t="s">
        <v>6</v>
      </c>
      <c r="AF15" s="17" t="s">
        <v>6</v>
      </c>
      <c r="AG15" s="17" t="s">
        <v>6</v>
      </c>
      <c r="AH15" s="17" t="s">
        <v>6</v>
      </c>
      <c r="AI15" s="17" t="s">
        <v>6</v>
      </c>
      <c r="AJ15" s="17" t="s">
        <v>6</v>
      </c>
      <c r="AK15" s="17" t="s">
        <v>6</v>
      </c>
      <c r="AL15" s="17" t="s">
        <v>6</v>
      </c>
      <c r="AM15" s="17" t="s">
        <v>6</v>
      </c>
      <c r="AN15" s="15" t="s">
        <v>11</v>
      </c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6"/>
    </row>
    <row r="16" spans="1:53" s="20" customFormat="1" ht="11.25" x14ac:dyDescent="0.15">
      <c r="A16" s="18" t="str">
        <f>'[1]Общие сведения'!$D$135</f>
        <v>2</v>
      </c>
      <c r="B16" s="19" t="str">
        <f>INDEX('[1]Общие сведения'!$N$121:$N$148,MATCH($A16,'[1]Общие сведения'!$D$121:$D$148,0))</f>
        <v>одноставочный</v>
      </c>
      <c r="D16" s="19" t="str">
        <f>INDEX('[1]Общие сведения'!$H$121:$H$148,MATCH($A16,'[1]Общие сведения'!$D$121:$D$148,0))</f>
        <v>Водоснабжение</v>
      </c>
      <c r="L16" s="21" t="str">
        <f>INDEX('[1]Общие сведения'!$J$121:$J$148,MATCH($A16,'[1]Общие сведения'!$D$121:$D$148,0))</f>
        <v>Тариф 2 (Водоснабжение) - тариф на питьевую воду</v>
      </c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</row>
    <row r="17" spans="1:53" s="24" customFormat="1" ht="11.25" outlineLevel="1" x14ac:dyDescent="0.25">
      <c r="A17" s="23" t="str">
        <f>A16</f>
        <v>2</v>
      </c>
      <c r="C17" s="25"/>
      <c r="D17" s="25" t="s">
        <v>12</v>
      </c>
      <c r="L17" s="26" t="s">
        <v>13</v>
      </c>
      <c r="M17" s="27" t="s">
        <v>14</v>
      </c>
      <c r="N17" s="28" t="s">
        <v>15</v>
      </c>
      <c r="O17" s="84">
        <v>1500.4668086852998</v>
      </c>
      <c r="P17" s="84">
        <v>1887.4291000000003</v>
      </c>
      <c r="Q17" s="84">
        <v>1497.735959093493</v>
      </c>
      <c r="R17" s="84">
        <v>-389.69314090650732</v>
      </c>
      <c r="S17" s="84">
        <v>2110.5739059840002</v>
      </c>
      <c r="T17" s="85">
        <v>0</v>
      </c>
      <c r="U17" s="85"/>
      <c r="V17" s="85"/>
      <c r="W17" s="85"/>
      <c r="X17" s="85"/>
      <c r="Y17" s="85"/>
      <c r="Z17" s="85"/>
      <c r="AA17" s="85"/>
      <c r="AB17" s="85"/>
      <c r="AC17" s="85"/>
      <c r="AD17" s="85">
        <v>2210.66</v>
      </c>
      <c r="AE17" s="85">
        <v>2241.6717145010998</v>
      </c>
      <c r="AF17" s="85">
        <v>2308.0251972503002</v>
      </c>
      <c r="AG17" s="85">
        <v>2376.3427430889001</v>
      </c>
      <c r="AH17" s="85">
        <v>2376.3427430889001</v>
      </c>
      <c r="AI17" s="85">
        <v>2376.3427430889001</v>
      </c>
      <c r="AJ17" s="85">
        <v>2376.3427430889001</v>
      </c>
      <c r="AK17" s="85">
        <v>2376.3427430889001</v>
      </c>
      <c r="AL17" s="85">
        <v>2376.3427430889001</v>
      </c>
      <c r="AM17" s="85">
        <v>2376.3427430889001</v>
      </c>
      <c r="AN17" s="84">
        <v>4.7421269509791015</v>
      </c>
      <c r="AO17" s="29">
        <f t="shared" ref="AO17:AW17" si="4">IF(AD17=0,0,(AE17-AD17)/AD17*100)</f>
        <v>1.40282605652158</v>
      </c>
      <c r="AP17" s="29">
        <f t="shared" si="4"/>
        <v>2.9599999999985629</v>
      </c>
      <c r="AQ17" s="29">
        <f t="shared" si="4"/>
        <v>2.9599999999996118</v>
      </c>
      <c r="AR17" s="29">
        <f t="shared" si="4"/>
        <v>0</v>
      </c>
      <c r="AS17" s="29">
        <f t="shared" si="4"/>
        <v>0</v>
      </c>
      <c r="AT17" s="29">
        <f t="shared" si="4"/>
        <v>0</v>
      </c>
      <c r="AU17" s="29">
        <f t="shared" si="4"/>
        <v>0</v>
      </c>
      <c r="AV17" s="29">
        <f t="shared" si="4"/>
        <v>0</v>
      </c>
      <c r="AW17" s="29">
        <f t="shared" si="4"/>
        <v>0</v>
      </c>
      <c r="AX17" s="30"/>
      <c r="AY17" s="30"/>
      <c r="AZ17" s="30"/>
      <c r="BA17" s="31"/>
    </row>
    <row r="18" spans="1:53" ht="11.25" hidden="1" outlineLevel="1" x14ac:dyDescent="0.25">
      <c r="A18" s="23" t="str">
        <f t="shared" ref="A18:A81" si="5">A17</f>
        <v>2</v>
      </c>
      <c r="C18" s="32"/>
      <c r="D18" s="32" t="s">
        <v>16</v>
      </c>
      <c r="L18" s="33" t="s">
        <v>17</v>
      </c>
      <c r="M18" s="34" t="s">
        <v>18</v>
      </c>
      <c r="N18" s="35"/>
      <c r="O18" s="86"/>
      <c r="P18" s="86"/>
      <c r="Q18" s="86"/>
      <c r="R18" s="87">
        <v>0</v>
      </c>
      <c r="S18" s="86"/>
      <c r="T18" s="86">
        <v>1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>
        <v>1.0296000000000001</v>
      </c>
      <c r="AF18" s="86">
        <v>1.0296000000000001</v>
      </c>
      <c r="AG18" s="86">
        <v>1.0296000000000001</v>
      </c>
      <c r="AH18" s="86">
        <v>1</v>
      </c>
      <c r="AI18" s="86">
        <v>1</v>
      </c>
      <c r="AJ18" s="86">
        <v>1</v>
      </c>
      <c r="AK18" s="86">
        <v>1</v>
      </c>
      <c r="AL18" s="86">
        <v>1</v>
      </c>
      <c r="AM18" s="86">
        <v>1</v>
      </c>
      <c r="AN18" s="88"/>
      <c r="AO18" s="36"/>
      <c r="AP18" s="36"/>
      <c r="AQ18" s="36"/>
      <c r="AR18" s="36"/>
      <c r="AS18" s="36"/>
      <c r="AT18" s="36"/>
      <c r="AU18" s="36"/>
      <c r="AV18" s="36"/>
      <c r="AW18" s="36"/>
      <c r="AX18" s="30"/>
      <c r="AY18" s="30"/>
      <c r="AZ18" s="30"/>
    </row>
    <row r="19" spans="1:53" s="31" customFormat="1" ht="21" outlineLevel="1" x14ac:dyDescent="0.25">
      <c r="A19" s="23" t="str">
        <f t="shared" si="5"/>
        <v>2</v>
      </c>
      <c r="C19" s="25"/>
      <c r="D19" s="25" t="s">
        <v>19</v>
      </c>
      <c r="L19" s="26" t="s">
        <v>20</v>
      </c>
      <c r="M19" s="37" t="s">
        <v>21</v>
      </c>
      <c r="N19" s="28" t="s">
        <v>15</v>
      </c>
      <c r="O19" s="84">
        <v>1086.3835131843998</v>
      </c>
      <c r="P19" s="84">
        <v>1328.9879000000001</v>
      </c>
      <c r="Q19" s="84">
        <v>1084.4062951904045</v>
      </c>
      <c r="R19" s="84">
        <v>-244.58160480959555</v>
      </c>
      <c r="S19" s="84">
        <v>1446.6079059840001</v>
      </c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38"/>
      <c r="AP19" s="38"/>
      <c r="AQ19" s="38"/>
      <c r="AR19" s="38"/>
      <c r="AS19" s="38"/>
      <c r="AT19" s="38"/>
      <c r="AU19" s="38"/>
      <c r="AV19" s="38"/>
      <c r="AW19" s="38"/>
      <c r="AX19" s="39"/>
      <c r="AY19" s="39"/>
      <c r="AZ19" s="39"/>
    </row>
    <row r="20" spans="1:53" ht="11.25" outlineLevel="1" x14ac:dyDescent="0.25">
      <c r="A20" s="23" t="str">
        <f t="shared" si="5"/>
        <v>2</v>
      </c>
      <c r="C20" s="32"/>
      <c r="D20" s="32" t="s">
        <v>22</v>
      </c>
      <c r="L20" s="33" t="s">
        <v>23</v>
      </c>
      <c r="M20" s="40" t="s">
        <v>24</v>
      </c>
      <c r="N20" s="41" t="s">
        <v>15</v>
      </c>
      <c r="O20" s="88">
        <v>280.00748661059998</v>
      </c>
      <c r="P20" s="88">
        <v>118.404</v>
      </c>
      <c r="Q20" s="88">
        <v>279.49787298496869</v>
      </c>
      <c r="R20" s="88">
        <v>161.0938729849687</v>
      </c>
      <c r="S20" s="88">
        <v>108.9</v>
      </c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36"/>
      <c r="AP20" s="36"/>
      <c r="AQ20" s="36"/>
      <c r="AR20" s="36"/>
      <c r="AS20" s="36"/>
      <c r="AT20" s="36"/>
      <c r="AU20" s="36"/>
      <c r="AV20" s="36"/>
      <c r="AW20" s="36"/>
      <c r="AX20" s="30"/>
      <c r="AY20" s="30"/>
      <c r="AZ20" s="30"/>
      <c r="BA20" s="43"/>
    </row>
    <row r="21" spans="1:53" ht="15" outlineLevel="1" x14ac:dyDescent="0.25">
      <c r="A21" s="23" t="str">
        <f t="shared" si="5"/>
        <v>2</v>
      </c>
      <c r="C21" s="32"/>
      <c r="D21" s="32" t="s">
        <v>25</v>
      </c>
      <c r="L21" s="33" t="s">
        <v>26</v>
      </c>
      <c r="M21" s="44" t="s">
        <v>27</v>
      </c>
      <c r="N21" s="45" t="s">
        <v>15</v>
      </c>
      <c r="O21" s="89">
        <v>240.30801580089999</v>
      </c>
      <c r="P21" s="89">
        <v>0</v>
      </c>
      <c r="Q21" s="89">
        <v>239.87065521214234</v>
      </c>
      <c r="R21" s="88">
        <v>239.87065521214234</v>
      </c>
      <c r="S21" s="89">
        <v>108.9</v>
      </c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36"/>
      <c r="AP21" s="36"/>
      <c r="AQ21" s="36"/>
      <c r="AR21" s="36"/>
      <c r="AS21" s="36"/>
      <c r="AT21" s="36"/>
      <c r="AU21" s="36"/>
      <c r="AV21" s="36"/>
      <c r="AW21" s="36"/>
      <c r="AX21" s="30"/>
      <c r="AY21" s="30"/>
      <c r="AZ21" s="30"/>
    </row>
    <row r="22" spans="1:53" ht="15" outlineLevel="1" x14ac:dyDescent="0.25">
      <c r="A22" s="23" t="str">
        <f t="shared" si="5"/>
        <v>2</v>
      </c>
      <c r="C22" s="32"/>
      <c r="D22" s="32" t="s">
        <v>28</v>
      </c>
      <c r="L22" s="33" t="s">
        <v>29</v>
      </c>
      <c r="M22" s="46" t="s">
        <v>30</v>
      </c>
      <c r="N22" s="45" t="s">
        <v>15</v>
      </c>
      <c r="O22" s="89">
        <v>39.699470809700003</v>
      </c>
      <c r="P22" s="89">
        <v>118.404</v>
      </c>
      <c r="Q22" s="89">
        <v>39.627217772826349</v>
      </c>
      <c r="R22" s="88">
        <v>-78.776782227173641</v>
      </c>
      <c r="S22" s="89">
        <v>0</v>
      </c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36"/>
      <c r="AP22" s="36"/>
      <c r="AQ22" s="36"/>
      <c r="AR22" s="36"/>
      <c r="AS22" s="36"/>
      <c r="AT22" s="36"/>
      <c r="AU22" s="36"/>
      <c r="AV22" s="36"/>
      <c r="AW22" s="36"/>
      <c r="AX22" s="30"/>
      <c r="AY22" s="30"/>
      <c r="AZ22" s="30"/>
    </row>
    <row r="23" spans="1:53" ht="22.5" outlineLevel="1" x14ac:dyDescent="0.25">
      <c r="A23" s="23" t="str">
        <f t="shared" si="5"/>
        <v>2</v>
      </c>
      <c r="C23" s="32"/>
      <c r="D23" s="32" t="s">
        <v>31</v>
      </c>
      <c r="L23" s="33" t="s">
        <v>32</v>
      </c>
      <c r="M23" s="40" t="s">
        <v>33</v>
      </c>
      <c r="N23" s="41" t="s">
        <v>15</v>
      </c>
      <c r="O23" s="89">
        <v>0</v>
      </c>
      <c r="P23" s="89">
        <v>1156.133</v>
      </c>
      <c r="Q23" s="89">
        <v>0</v>
      </c>
      <c r="R23" s="88">
        <v>-1156.133</v>
      </c>
      <c r="S23" s="89">
        <v>1226.980617984</v>
      </c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36"/>
      <c r="AP23" s="36"/>
      <c r="AQ23" s="36"/>
      <c r="AR23" s="36"/>
      <c r="AS23" s="36"/>
      <c r="AT23" s="36"/>
      <c r="AU23" s="36"/>
      <c r="AV23" s="36"/>
      <c r="AW23" s="36"/>
      <c r="AX23" s="30"/>
      <c r="AY23" s="30"/>
      <c r="AZ23" s="30"/>
    </row>
    <row r="24" spans="1:53" ht="22.5" outlineLevel="1" x14ac:dyDescent="0.25">
      <c r="A24" s="23" t="str">
        <f t="shared" si="5"/>
        <v>2</v>
      </c>
      <c r="C24" s="32"/>
      <c r="D24" s="32" t="s">
        <v>34</v>
      </c>
      <c r="L24" s="33" t="s">
        <v>35</v>
      </c>
      <c r="M24" s="40" t="s">
        <v>36</v>
      </c>
      <c r="N24" s="45" t="s">
        <v>15</v>
      </c>
      <c r="O24" s="88">
        <v>800.72044077539999</v>
      </c>
      <c r="P24" s="88">
        <v>49.410900000000005</v>
      </c>
      <c r="Q24" s="88">
        <v>799.26312957318873</v>
      </c>
      <c r="R24" s="88">
        <v>749.85222957318877</v>
      </c>
      <c r="S24" s="88">
        <v>110.727288</v>
      </c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36"/>
      <c r="AP24" s="36"/>
      <c r="AQ24" s="36"/>
      <c r="AR24" s="36"/>
      <c r="AS24" s="36"/>
      <c r="AT24" s="36"/>
      <c r="AU24" s="36"/>
      <c r="AV24" s="36"/>
      <c r="AW24" s="36"/>
      <c r="AX24" s="30"/>
      <c r="AY24" s="30"/>
      <c r="AZ24" s="30"/>
    </row>
    <row r="25" spans="1:53" ht="15" outlineLevel="1" x14ac:dyDescent="0.25">
      <c r="A25" s="23" t="str">
        <f t="shared" si="5"/>
        <v>2</v>
      </c>
      <c r="B25" s="47" t="s">
        <v>37</v>
      </c>
      <c r="C25" s="32"/>
      <c r="D25" s="32" t="s">
        <v>38</v>
      </c>
      <c r="L25" s="33" t="s">
        <v>39</v>
      </c>
      <c r="M25" s="44" t="s">
        <v>40</v>
      </c>
      <c r="N25" s="41" t="s">
        <v>15</v>
      </c>
      <c r="O25" s="89">
        <v>800.72044077539999</v>
      </c>
      <c r="P25" s="89">
        <v>37.950000000000003</v>
      </c>
      <c r="Q25" s="89">
        <v>799.26312957318873</v>
      </c>
      <c r="R25" s="88">
        <v>761.31312957318869</v>
      </c>
      <c r="S25" s="89">
        <v>85.043999999999997</v>
      </c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36"/>
      <c r="AP25" s="36"/>
      <c r="AQ25" s="36"/>
      <c r="AR25" s="36"/>
      <c r="AS25" s="36"/>
      <c r="AT25" s="36"/>
      <c r="AU25" s="36"/>
      <c r="AV25" s="36"/>
      <c r="AW25" s="36"/>
      <c r="AX25" s="30"/>
      <c r="AY25" s="30"/>
      <c r="AZ25" s="30"/>
    </row>
    <row r="26" spans="1:53" ht="30" outlineLevel="1" x14ac:dyDescent="0.25">
      <c r="A26" s="23" t="str">
        <f t="shared" si="5"/>
        <v>2</v>
      </c>
      <c r="B26" s="47" t="s">
        <v>41</v>
      </c>
      <c r="C26" s="32"/>
      <c r="D26" s="32" t="s">
        <v>42</v>
      </c>
      <c r="L26" s="33" t="s">
        <v>43</v>
      </c>
      <c r="M26" s="44" t="s">
        <v>44</v>
      </c>
      <c r="N26" s="45" t="s">
        <v>15</v>
      </c>
      <c r="O26" s="89">
        <v>0</v>
      </c>
      <c r="P26" s="89">
        <v>11.460900000000002</v>
      </c>
      <c r="Q26" s="89">
        <v>0</v>
      </c>
      <c r="R26" s="88">
        <v>-11.460900000000002</v>
      </c>
      <c r="S26" s="89">
        <v>25.683288000000001</v>
      </c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36"/>
      <c r="AP26" s="36"/>
      <c r="AQ26" s="36"/>
      <c r="AR26" s="36"/>
      <c r="AS26" s="36"/>
      <c r="AT26" s="36"/>
      <c r="AU26" s="36"/>
      <c r="AV26" s="36"/>
      <c r="AW26" s="36"/>
      <c r="AX26" s="30"/>
      <c r="AY26" s="30"/>
      <c r="AZ26" s="30"/>
    </row>
    <row r="27" spans="1:53" ht="11.25" hidden="1" outlineLevel="1" x14ac:dyDescent="0.25">
      <c r="A27" s="23" t="str">
        <f t="shared" si="5"/>
        <v>2</v>
      </c>
      <c r="C27" s="32"/>
      <c r="D27" s="32" t="s">
        <v>45</v>
      </c>
      <c r="L27" s="33" t="s">
        <v>46</v>
      </c>
      <c r="M27" s="40" t="s">
        <v>47</v>
      </c>
      <c r="N27" s="41" t="s">
        <v>15</v>
      </c>
      <c r="O27" s="89"/>
      <c r="P27" s="89"/>
      <c r="Q27" s="89"/>
      <c r="R27" s="88">
        <v>0</v>
      </c>
      <c r="S27" s="89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36"/>
      <c r="AP27" s="36"/>
      <c r="AQ27" s="36"/>
      <c r="AR27" s="36"/>
      <c r="AS27" s="36"/>
      <c r="AT27" s="36"/>
      <c r="AU27" s="36"/>
      <c r="AV27" s="36"/>
      <c r="AW27" s="36"/>
      <c r="AX27" s="30"/>
      <c r="AY27" s="30"/>
      <c r="AZ27" s="30"/>
    </row>
    <row r="28" spans="1:53" ht="15" outlineLevel="1" x14ac:dyDescent="0.25">
      <c r="A28" s="23" t="str">
        <f t="shared" si="5"/>
        <v>2</v>
      </c>
      <c r="C28" s="32"/>
      <c r="D28" s="32" t="s">
        <v>48</v>
      </c>
      <c r="L28" s="33" t="s">
        <v>49</v>
      </c>
      <c r="M28" s="48" t="s">
        <v>50</v>
      </c>
      <c r="N28" s="35" t="s">
        <v>15</v>
      </c>
      <c r="O28" s="88">
        <v>5.6555857983999998</v>
      </c>
      <c r="P28" s="88">
        <v>5.04</v>
      </c>
      <c r="Q28" s="88">
        <v>5.6452926322469112</v>
      </c>
      <c r="R28" s="88">
        <v>0.60529263224691121</v>
      </c>
      <c r="S28" s="88">
        <v>0</v>
      </c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36"/>
      <c r="AP28" s="36"/>
      <c r="AQ28" s="36"/>
      <c r="AR28" s="36"/>
      <c r="AS28" s="36"/>
      <c r="AT28" s="36"/>
      <c r="AU28" s="36"/>
      <c r="AV28" s="36"/>
      <c r="AW28" s="36"/>
      <c r="AX28" s="30"/>
      <c r="AY28" s="30"/>
      <c r="AZ28" s="30"/>
    </row>
    <row r="29" spans="1:53" ht="11.25" hidden="1" outlineLevel="1" x14ac:dyDescent="0.25">
      <c r="A29" s="23" t="str">
        <f t="shared" si="5"/>
        <v>2</v>
      </c>
      <c r="C29" s="32"/>
      <c r="D29" s="32" t="s">
        <v>51</v>
      </c>
      <c r="L29" s="33" t="s">
        <v>52</v>
      </c>
      <c r="M29" s="46" t="s">
        <v>53</v>
      </c>
      <c r="N29" s="35" t="s">
        <v>15</v>
      </c>
      <c r="O29" s="89"/>
      <c r="P29" s="89"/>
      <c r="Q29" s="89"/>
      <c r="R29" s="88">
        <v>0</v>
      </c>
      <c r="S29" s="89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36"/>
      <c r="AP29" s="36"/>
      <c r="AQ29" s="36"/>
      <c r="AR29" s="36"/>
      <c r="AS29" s="36"/>
      <c r="AT29" s="36"/>
      <c r="AU29" s="36"/>
      <c r="AV29" s="36"/>
      <c r="AW29" s="36"/>
      <c r="AX29" s="30"/>
      <c r="AY29" s="30"/>
      <c r="AZ29" s="30"/>
    </row>
    <row r="30" spans="1:53" ht="22.5" hidden="1" outlineLevel="1" x14ac:dyDescent="0.25">
      <c r="A30" s="23" t="str">
        <f t="shared" si="5"/>
        <v>2</v>
      </c>
      <c r="C30" s="32"/>
      <c r="D30" s="32" t="s">
        <v>54</v>
      </c>
      <c r="L30" s="33" t="s">
        <v>55</v>
      </c>
      <c r="M30" s="46" t="s">
        <v>56</v>
      </c>
      <c r="N30" s="35" t="s">
        <v>15</v>
      </c>
      <c r="O30" s="89"/>
      <c r="P30" s="89"/>
      <c r="Q30" s="89"/>
      <c r="R30" s="88">
        <v>0</v>
      </c>
      <c r="S30" s="89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36"/>
      <c r="AP30" s="36"/>
      <c r="AQ30" s="36"/>
      <c r="AR30" s="36"/>
      <c r="AS30" s="36"/>
      <c r="AT30" s="36"/>
      <c r="AU30" s="36"/>
      <c r="AV30" s="36"/>
      <c r="AW30" s="36"/>
      <c r="AX30" s="30"/>
      <c r="AY30" s="30"/>
      <c r="AZ30" s="30"/>
    </row>
    <row r="31" spans="1:53" ht="22.5" hidden="1" outlineLevel="1" x14ac:dyDescent="0.25">
      <c r="A31" s="23" t="str">
        <f t="shared" si="5"/>
        <v>2</v>
      </c>
      <c r="C31" s="32"/>
      <c r="D31" s="32" t="s">
        <v>57</v>
      </c>
      <c r="L31" s="33" t="s">
        <v>58</v>
      </c>
      <c r="M31" s="49" t="s">
        <v>59</v>
      </c>
      <c r="N31" s="35" t="s">
        <v>15</v>
      </c>
      <c r="O31" s="89"/>
      <c r="P31" s="89"/>
      <c r="Q31" s="89"/>
      <c r="R31" s="88">
        <v>0</v>
      </c>
      <c r="S31" s="89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36"/>
      <c r="AP31" s="36"/>
      <c r="AQ31" s="36"/>
      <c r="AR31" s="36"/>
      <c r="AS31" s="36"/>
      <c r="AT31" s="36"/>
      <c r="AU31" s="36"/>
      <c r="AV31" s="36"/>
      <c r="AW31" s="36"/>
      <c r="AX31" s="30"/>
      <c r="AY31" s="30"/>
      <c r="AZ31" s="30"/>
    </row>
    <row r="32" spans="1:53" ht="22.5" hidden="1" outlineLevel="1" x14ac:dyDescent="0.25">
      <c r="A32" s="23" t="str">
        <f t="shared" si="5"/>
        <v>2</v>
      </c>
      <c r="C32" s="32"/>
      <c r="D32" s="32" t="s">
        <v>60</v>
      </c>
      <c r="L32" s="33" t="s">
        <v>61</v>
      </c>
      <c r="M32" s="49" t="s">
        <v>62</v>
      </c>
      <c r="N32" s="35" t="s">
        <v>15</v>
      </c>
      <c r="O32" s="89"/>
      <c r="P32" s="89"/>
      <c r="Q32" s="89"/>
      <c r="R32" s="88">
        <v>0</v>
      </c>
      <c r="S32" s="89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36"/>
      <c r="AP32" s="36"/>
      <c r="AQ32" s="36"/>
      <c r="AR32" s="36"/>
      <c r="AS32" s="36"/>
      <c r="AT32" s="36"/>
      <c r="AU32" s="36"/>
      <c r="AV32" s="36"/>
      <c r="AW32" s="36"/>
      <c r="AX32" s="30"/>
      <c r="AY32" s="30"/>
      <c r="AZ32" s="30"/>
    </row>
    <row r="33" spans="1:52" ht="45" outlineLevel="1" x14ac:dyDescent="0.25">
      <c r="A33" s="23" t="str">
        <f t="shared" si="5"/>
        <v>2</v>
      </c>
      <c r="C33" s="32"/>
      <c r="D33" s="32" t="s">
        <v>63</v>
      </c>
      <c r="L33" s="33" t="s">
        <v>64</v>
      </c>
      <c r="M33" s="46" t="s">
        <v>65</v>
      </c>
      <c r="N33" s="35" t="s">
        <v>15</v>
      </c>
      <c r="O33" s="89">
        <v>0</v>
      </c>
      <c r="P33" s="89">
        <v>5.04</v>
      </c>
      <c r="Q33" s="89">
        <v>0</v>
      </c>
      <c r="R33" s="88">
        <v>-5.04</v>
      </c>
      <c r="S33" s="89">
        <v>0</v>
      </c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36"/>
      <c r="AP33" s="36"/>
      <c r="AQ33" s="36"/>
      <c r="AR33" s="36"/>
      <c r="AS33" s="36"/>
      <c r="AT33" s="36"/>
      <c r="AU33" s="36"/>
      <c r="AV33" s="36"/>
      <c r="AW33" s="36"/>
      <c r="AX33" s="30"/>
      <c r="AY33" s="30"/>
      <c r="AZ33" s="30"/>
    </row>
    <row r="34" spans="1:52" ht="11.25" hidden="1" outlineLevel="1" x14ac:dyDescent="0.25">
      <c r="A34" s="23" t="str">
        <f t="shared" si="5"/>
        <v>2</v>
      </c>
      <c r="C34" s="32"/>
      <c r="D34" s="32" t="s">
        <v>66</v>
      </c>
      <c r="L34" s="33" t="s">
        <v>67</v>
      </c>
      <c r="M34" s="46" t="s">
        <v>68</v>
      </c>
      <c r="N34" s="35" t="s">
        <v>15</v>
      </c>
      <c r="O34" s="89"/>
      <c r="P34" s="89"/>
      <c r="Q34" s="89"/>
      <c r="R34" s="88">
        <v>0</v>
      </c>
      <c r="S34" s="89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36"/>
      <c r="AP34" s="36"/>
      <c r="AQ34" s="36"/>
      <c r="AR34" s="36"/>
      <c r="AS34" s="36"/>
      <c r="AT34" s="36"/>
      <c r="AU34" s="36"/>
      <c r="AV34" s="36"/>
      <c r="AW34" s="36"/>
      <c r="AX34" s="30"/>
      <c r="AY34" s="30"/>
      <c r="AZ34" s="30"/>
    </row>
    <row r="35" spans="1:52" ht="11.25" outlineLevel="1" x14ac:dyDescent="0.25">
      <c r="A35" s="23" t="str">
        <f t="shared" si="5"/>
        <v>2</v>
      </c>
      <c r="C35" s="32"/>
      <c r="D35" s="32" t="s">
        <v>69</v>
      </c>
      <c r="L35" s="33" t="s">
        <v>70</v>
      </c>
      <c r="M35" s="46" t="s">
        <v>71</v>
      </c>
      <c r="N35" s="35" t="s">
        <v>15</v>
      </c>
      <c r="O35" s="89">
        <v>5.6555857983999998</v>
      </c>
      <c r="P35" s="89">
        <v>0</v>
      </c>
      <c r="Q35" s="89">
        <v>5.6452926322469112</v>
      </c>
      <c r="R35" s="88">
        <v>5.6452926322469112</v>
      </c>
      <c r="S35" s="89">
        <v>0</v>
      </c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36"/>
      <c r="AP35" s="36"/>
      <c r="AQ35" s="36"/>
      <c r="AR35" s="36"/>
      <c r="AS35" s="36"/>
      <c r="AT35" s="36"/>
      <c r="AU35" s="36"/>
      <c r="AV35" s="36"/>
      <c r="AW35" s="36"/>
      <c r="AX35" s="30"/>
      <c r="AY35" s="30"/>
      <c r="AZ35" s="30"/>
    </row>
    <row r="36" spans="1:52" s="50" customFormat="1" ht="11.25" outlineLevel="1" x14ac:dyDescent="0.25">
      <c r="A36" s="23" t="str">
        <f t="shared" si="5"/>
        <v>2</v>
      </c>
      <c r="C36" s="32"/>
      <c r="D36" s="32" t="s">
        <v>72</v>
      </c>
      <c r="L36" s="51" t="s">
        <v>73</v>
      </c>
      <c r="M36" s="52" t="s">
        <v>74</v>
      </c>
      <c r="N36" s="53" t="s">
        <v>15</v>
      </c>
      <c r="O36" s="84">
        <v>0</v>
      </c>
      <c r="P36" s="84">
        <v>12.5</v>
      </c>
      <c r="Q36" s="84">
        <v>0</v>
      </c>
      <c r="R36" s="84">
        <v>-12.5</v>
      </c>
      <c r="S36" s="84">
        <v>79.145600000000002</v>
      </c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38"/>
      <c r="AP36" s="38"/>
      <c r="AQ36" s="38"/>
      <c r="AR36" s="38"/>
      <c r="AS36" s="38"/>
      <c r="AT36" s="38"/>
      <c r="AU36" s="38"/>
      <c r="AV36" s="38"/>
      <c r="AW36" s="38"/>
      <c r="AX36" s="39"/>
      <c r="AY36" s="39"/>
      <c r="AZ36" s="39"/>
    </row>
    <row r="37" spans="1:52" ht="22.5" outlineLevel="1" x14ac:dyDescent="0.25">
      <c r="A37" s="23" t="str">
        <f t="shared" si="5"/>
        <v>2</v>
      </c>
      <c r="C37" s="32"/>
      <c r="D37" s="32" t="s">
        <v>75</v>
      </c>
      <c r="L37" s="33" t="s">
        <v>76</v>
      </c>
      <c r="M37" s="40" t="s">
        <v>77</v>
      </c>
      <c r="N37" s="35" t="s">
        <v>15</v>
      </c>
      <c r="O37" s="89">
        <v>0</v>
      </c>
      <c r="P37" s="89">
        <v>12.5</v>
      </c>
      <c r="Q37" s="89">
        <v>0</v>
      </c>
      <c r="R37" s="88">
        <v>-12.5</v>
      </c>
      <c r="S37" s="89">
        <v>79.145600000000002</v>
      </c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36"/>
      <c r="AP37" s="36"/>
      <c r="AQ37" s="36"/>
      <c r="AR37" s="36"/>
      <c r="AS37" s="36"/>
      <c r="AT37" s="36"/>
      <c r="AU37" s="36"/>
      <c r="AV37" s="36"/>
      <c r="AW37" s="36"/>
      <c r="AX37" s="30"/>
      <c r="AY37" s="30"/>
      <c r="AZ37" s="30"/>
    </row>
    <row r="38" spans="1:52" ht="45" hidden="1" outlineLevel="1" x14ac:dyDescent="0.25">
      <c r="A38" s="23" t="str">
        <f t="shared" si="5"/>
        <v>2</v>
      </c>
      <c r="C38" s="32"/>
      <c r="D38" s="32" t="s">
        <v>78</v>
      </c>
      <c r="L38" s="33" t="s">
        <v>79</v>
      </c>
      <c r="M38" s="48" t="s">
        <v>80</v>
      </c>
      <c r="N38" s="35" t="s">
        <v>15</v>
      </c>
      <c r="O38" s="89"/>
      <c r="P38" s="89"/>
      <c r="Q38" s="89"/>
      <c r="R38" s="88">
        <v>0</v>
      </c>
      <c r="S38" s="89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36"/>
      <c r="AP38" s="36"/>
      <c r="AQ38" s="36"/>
      <c r="AR38" s="36"/>
      <c r="AS38" s="36"/>
      <c r="AT38" s="36"/>
      <c r="AU38" s="36"/>
      <c r="AV38" s="36"/>
      <c r="AW38" s="36"/>
      <c r="AX38" s="30"/>
      <c r="AY38" s="30"/>
      <c r="AZ38" s="30"/>
    </row>
    <row r="39" spans="1:52" ht="30" hidden="1" outlineLevel="1" x14ac:dyDescent="0.25">
      <c r="A39" s="23" t="str">
        <f t="shared" si="5"/>
        <v>2</v>
      </c>
      <c r="C39" s="32"/>
      <c r="D39" s="32" t="s">
        <v>81</v>
      </c>
      <c r="L39" s="33" t="s">
        <v>82</v>
      </c>
      <c r="M39" s="48" t="s">
        <v>83</v>
      </c>
      <c r="N39" s="35" t="s">
        <v>15</v>
      </c>
      <c r="O39" s="89">
        <v>0</v>
      </c>
      <c r="P39" s="89"/>
      <c r="Q39" s="89"/>
      <c r="R39" s="88">
        <v>0</v>
      </c>
      <c r="S39" s="89">
        <v>0</v>
      </c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36"/>
      <c r="AP39" s="36"/>
      <c r="AQ39" s="36"/>
      <c r="AR39" s="36"/>
      <c r="AS39" s="36"/>
      <c r="AT39" s="36"/>
      <c r="AU39" s="36"/>
      <c r="AV39" s="36"/>
      <c r="AW39" s="36"/>
      <c r="AX39" s="30"/>
      <c r="AY39" s="30"/>
      <c r="AZ39" s="30"/>
    </row>
    <row r="40" spans="1:52" ht="15" hidden="1" outlineLevel="1" x14ac:dyDescent="0.25">
      <c r="A40" s="23" t="str">
        <f t="shared" si="5"/>
        <v>2</v>
      </c>
      <c r="B40" s="54" t="s">
        <v>84</v>
      </c>
      <c r="C40" s="32"/>
      <c r="D40" s="32" t="s">
        <v>85</v>
      </c>
      <c r="L40" s="33" t="s">
        <v>86</v>
      </c>
      <c r="M40" s="44" t="s">
        <v>87</v>
      </c>
      <c r="N40" s="35" t="s">
        <v>15</v>
      </c>
      <c r="O40" s="89">
        <v>0</v>
      </c>
      <c r="P40" s="89"/>
      <c r="Q40" s="89"/>
      <c r="R40" s="88">
        <v>0</v>
      </c>
      <c r="S40" s="89">
        <v>0</v>
      </c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36"/>
      <c r="AP40" s="36"/>
      <c r="AQ40" s="36"/>
      <c r="AR40" s="36"/>
      <c r="AS40" s="36"/>
      <c r="AT40" s="36"/>
      <c r="AU40" s="36"/>
      <c r="AV40" s="36"/>
      <c r="AW40" s="36"/>
      <c r="AX40" s="30"/>
      <c r="AY40" s="30"/>
      <c r="AZ40" s="30"/>
    </row>
    <row r="41" spans="1:52" ht="30" hidden="1" outlineLevel="1" x14ac:dyDescent="0.25">
      <c r="A41" s="23" t="str">
        <f t="shared" si="5"/>
        <v>2</v>
      </c>
      <c r="B41" s="54" t="s">
        <v>88</v>
      </c>
      <c r="C41" s="32"/>
      <c r="D41" s="32" t="s">
        <v>89</v>
      </c>
      <c r="L41" s="33" t="s">
        <v>90</v>
      </c>
      <c r="M41" s="44" t="s">
        <v>91</v>
      </c>
      <c r="N41" s="35" t="s">
        <v>15</v>
      </c>
      <c r="O41" s="89">
        <v>0</v>
      </c>
      <c r="P41" s="89">
        <v>0</v>
      </c>
      <c r="Q41" s="89">
        <v>0</v>
      </c>
      <c r="R41" s="88">
        <v>0</v>
      </c>
      <c r="S41" s="89">
        <v>0</v>
      </c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36"/>
      <c r="AP41" s="36"/>
      <c r="AQ41" s="36"/>
      <c r="AR41" s="36"/>
      <c r="AS41" s="36"/>
      <c r="AT41" s="36"/>
      <c r="AU41" s="36"/>
      <c r="AV41" s="36"/>
      <c r="AW41" s="36"/>
      <c r="AX41" s="30"/>
      <c r="AY41" s="30"/>
      <c r="AZ41" s="30"/>
    </row>
    <row r="42" spans="1:52" s="50" customFormat="1" ht="11.25" outlineLevel="1" x14ac:dyDescent="0.25">
      <c r="A42" s="23" t="str">
        <f t="shared" si="5"/>
        <v>2</v>
      </c>
      <c r="C42" s="32"/>
      <c r="D42" s="32" t="s">
        <v>92</v>
      </c>
      <c r="L42" s="51" t="s">
        <v>93</v>
      </c>
      <c r="M42" s="52" t="s">
        <v>94</v>
      </c>
      <c r="N42" s="53" t="s">
        <v>15</v>
      </c>
      <c r="O42" s="84">
        <v>414.08329550090002</v>
      </c>
      <c r="P42" s="84">
        <v>545.94120000000009</v>
      </c>
      <c r="Q42" s="84">
        <v>413.32966390308837</v>
      </c>
      <c r="R42" s="84">
        <v>-132.61153609691172</v>
      </c>
      <c r="S42" s="84">
        <v>584.82040000000006</v>
      </c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38"/>
      <c r="AP42" s="38"/>
      <c r="AQ42" s="38"/>
      <c r="AR42" s="38"/>
      <c r="AS42" s="38"/>
      <c r="AT42" s="38"/>
      <c r="AU42" s="38"/>
      <c r="AV42" s="38"/>
      <c r="AW42" s="38"/>
      <c r="AX42" s="39"/>
      <c r="AY42" s="39"/>
      <c r="AZ42" s="39"/>
    </row>
    <row r="43" spans="1:52" ht="22.5" outlineLevel="1" x14ac:dyDescent="0.25">
      <c r="A43" s="23" t="str">
        <f t="shared" si="5"/>
        <v>2</v>
      </c>
      <c r="B43" s="1" t="s">
        <v>95</v>
      </c>
      <c r="C43" s="32"/>
      <c r="D43" s="32" t="s">
        <v>96</v>
      </c>
      <c r="L43" s="33" t="s">
        <v>97</v>
      </c>
      <c r="M43" s="40" t="s">
        <v>98</v>
      </c>
      <c r="N43" s="35" t="s">
        <v>15</v>
      </c>
      <c r="O43" s="88">
        <v>44.490062342100003</v>
      </c>
      <c r="P43" s="88">
        <v>2.0099999999999998</v>
      </c>
      <c r="Q43" s="88">
        <v>44.409090428637377</v>
      </c>
      <c r="R43" s="88">
        <v>42.399090428637379</v>
      </c>
      <c r="S43" s="88">
        <v>53.604399999999998</v>
      </c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36"/>
      <c r="AP43" s="36"/>
      <c r="AQ43" s="36"/>
      <c r="AR43" s="36"/>
      <c r="AS43" s="36"/>
      <c r="AT43" s="36"/>
      <c r="AU43" s="36"/>
      <c r="AV43" s="36"/>
      <c r="AW43" s="36"/>
      <c r="AX43" s="30"/>
      <c r="AY43" s="30"/>
      <c r="AZ43" s="30"/>
    </row>
    <row r="44" spans="1:52" ht="11.25" outlineLevel="1" x14ac:dyDescent="0.25">
      <c r="A44" s="23" t="str">
        <f t="shared" si="5"/>
        <v>2</v>
      </c>
      <c r="B44" s="1" t="s">
        <v>99</v>
      </c>
      <c r="C44" s="32"/>
      <c r="D44" s="32" t="s">
        <v>100</v>
      </c>
      <c r="L44" s="33" t="s">
        <v>101</v>
      </c>
      <c r="M44" s="46" t="s">
        <v>102</v>
      </c>
      <c r="N44" s="35" t="s">
        <v>15</v>
      </c>
      <c r="O44" s="89">
        <v>0</v>
      </c>
      <c r="P44" s="89">
        <v>2.0099999999999998</v>
      </c>
      <c r="Q44" s="89">
        <v>0</v>
      </c>
      <c r="R44" s="88">
        <v>-2.0099999999999998</v>
      </c>
      <c r="S44" s="89">
        <v>0</v>
      </c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36"/>
      <c r="AP44" s="36"/>
      <c r="AQ44" s="36"/>
      <c r="AR44" s="36"/>
      <c r="AS44" s="36"/>
      <c r="AT44" s="36"/>
      <c r="AU44" s="36"/>
      <c r="AV44" s="36"/>
      <c r="AW44" s="36"/>
      <c r="AX44" s="30"/>
      <c r="AY44" s="30"/>
      <c r="AZ44" s="30"/>
    </row>
    <row r="45" spans="1:52" ht="11.25" hidden="1" outlineLevel="1" x14ac:dyDescent="0.25">
      <c r="A45" s="23" t="str">
        <f t="shared" si="5"/>
        <v>2</v>
      </c>
      <c r="B45" s="1" t="s">
        <v>103</v>
      </c>
      <c r="C45" s="32"/>
      <c r="D45" s="32" t="s">
        <v>104</v>
      </c>
      <c r="L45" s="33" t="s">
        <v>105</v>
      </c>
      <c r="M45" s="46" t="s">
        <v>106</v>
      </c>
      <c r="N45" s="35" t="s">
        <v>15</v>
      </c>
      <c r="O45" s="89">
        <v>0</v>
      </c>
      <c r="P45" s="89"/>
      <c r="Q45" s="89"/>
      <c r="R45" s="88">
        <v>0</v>
      </c>
      <c r="S45" s="89">
        <v>0</v>
      </c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36"/>
      <c r="AP45" s="36"/>
      <c r="AQ45" s="36"/>
      <c r="AR45" s="36"/>
      <c r="AS45" s="36"/>
      <c r="AT45" s="36"/>
      <c r="AU45" s="36"/>
      <c r="AV45" s="36"/>
      <c r="AW45" s="36"/>
      <c r="AX45" s="30"/>
      <c r="AY45" s="30"/>
      <c r="AZ45" s="30"/>
    </row>
    <row r="46" spans="1:52" ht="11.25" hidden="1" outlineLevel="1" x14ac:dyDescent="0.25">
      <c r="A46" s="23" t="str">
        <f t="shared" si="5"/>
        <v>2</v>
      </c>
      <c r="B46" s="1" t="s">
        <v>107</v>
      </c>
      <c r="C46" s="32"/>
      <c r="D46" s="32" t="s">
        <v>108</v>
      </c>
      <c r="L46" s="33" t="s">
        <v>109</v>
      </c>
      <c r="M46" s="46" t="s">
        <v>110</v>
      </c>
      <c r="N46" s="35" t="s">
        <v>15</v>
      </c>
      <c r="O46" s="89">
        <v>0</v>
      </c>
      <c r="P46" s="89"/>
      <c r="Q46" s="89"/>
      <c r="R46" s="88">
        <v>0</v>
      </c>
      <c r="S46" s="89">
        <v>0</v>
      </c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36"/>
      <c r="AP46" s="36"/>
      <c r="AQ46" s="36"/>
      <c r="AR46" s="36"/>
      <c r="AS46" s="36"/>
      <c r="AT46" s="36"/>
      <c r="AU46" s="36"/>
      <c r="AV46" s="36"/>
      <c r="AW46" s="36"/>
      <c r="AX46" s="30"/>
      <c r="AY46" s="30"/>
      <c r="AZ46" s="30"/>
    </row>
    <row r="47" spans="1:52" ht="11.25" hidden="1" outlineLevel="1" x14ac:dyDescent="0.25">
      <c r="A47" s="23" t="str">
        <f t="shared" si="5"/>
        <v>2</v>
      </c>
      <c r="B47" s="1" t="s">
        <v>111</v>
      </c>
      <c r="C47" s="32"/>
      <c r="D47" s="32" t="s">
        <v>112</v>
      </c>
      <c r="L47" s="33" t="s">
        <v>113</v>
      </c>
      <c r="M47" s="46" t="s">
        <v>114</v>
      </c>
      <c r="N47" s="35" t="s">
        <v>15</v>
      </c>
      <c r="O47" s="89">
        <v>0</v>
      </c>
      <c r="P47" s="89"/>
      <c r="Q47" s="89"/>
      <c r="R47" s="88">
        <v>0</v>
      </c>
      <c r="S47" s="89">
        <v>0</v>
      </c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36"/>
      <c r="AP47" s="36"/>
      <c r="AQ47" s="36"/>
      <c r="AR47" s="36"/>
      <c r="AS47" s="36"/>
      <c r="AT47" s="36"/>
      <c r="AU47" s="36"/>
      <c r="AV47" s="36"/>
      <c r="AW47" s="36"/>
      <c r="AX47" s="30"/>
      <c r="AY47" s="30"/>
      <c r="AZ47" s="30"/>
    </row>
    <row r="48" spans="1:52" ht="11.25" hidden="1" outlineLevel="1" x14ac:dyDescent="0.25">
      <c r="A48" s="23" t="str">
        <f t="shared" si="5"/>
        <v>2</v>
      </c>
      <c r="B48" s="1" t="s">
        <v>115</v>
      </c>
      <c r="C48" s="32"/>
      <c r="D48" s="32" t="s">
        <v>116</v>
      </c>
      <c r="L48" s="33" t="s">
        <v>117</v>
      </c>
      <c r="M48" s="46" t="s">
        <v>118</v>
      </c>
      <c r="N48" s="35" t="s">
        <v>15</v>
      </c>
      <c r="O48" s="89">
        <v>0</v>
      </c>
      <c r="P48" s="89"/>
      <c r="Q48" s="89"/>
      <c r="R48" s="88">
        <v>0</v>
      </c>
      <c r="S48" s="89">
        <v>0</v>
      </c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36"/>
      <c r="AP48" s="36"/>
      <c r="AQ48" s="36"/>
      <c r="AR48" s="36"/>
      <c r="AS48" s="36"/>
      <c r="AT48" s="36"/>
      <c r="AU48" s="36"/>
      <c r="AV48" s="36"/>
      <c r="AW48" s="36"/>
      <c r="AX48" s="30"/>
      <c r="AY48" s="30"/>
      <c r="AZ48" s="30"/>
    </row>
    <row r="49" spans="1:52" ht="11.25" hidden="1" outlineLevel="1" x14ac:dyDescent="0.25">
      <c r="A49" s="23" t="str">
        <f t="shared" si="5"/>
        <v>2</v>
      </c>
      <c r="B49" s="1" t="s">
        <v>119</v>
      </c>
      <c r="C49" s="32"/>
      <c r="D49" s="32" t="s">
        <v>120</v>
      </c>
      <c r="L49" s="33" t="s">
        <v>121</v>
      </c>
      <c r="M49" s="46" t="s">
        <v>122</v>
      </c>
      <c r="N49" s="35" t="s">
        <v>15</v>
      </c>
      <c r="O49" s="89">
        <v>0</v>
      </c>
      <c r="P49" s="89"/>
      <c r="Q49" s="89"/>
      <c r="R49" s="88">
        <v>0</v>
      </c>
      <c r="S49" s="89">
        <v>0</v>
      </c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36"/>
      <c r="AP49" s="36"/>
      <c r="AQ49" s="36"/>
      <c r="AR49" s="36"/>
      <c r="AS49" s="36"/>
      <c r="AT49" s="36"/>
      <c r="AU49" s="36"/>
      <c r="AV49" s="36"/>
      <c r="AW49" s="36"/>
      <c r="AX49" s="30"/>
      <c r="AY49" s="30"/>
      <c r="AZ49" s="30"/>
    </row>
    <row r="50" spans="1:52" ht="11.25" outlineLevel="1" x14ac:dyDescent="0.25">
      <c r="A50" s="23" t="str">
        <f t="shared" si="5"/>
        <v>2</v>
      </c>
      <c r="B50" s="1" t="s">
        <v>123</v>
      </c>
      <c r="C50" s="32"/>
      <c r="D50" s="32" t="s">
        <v>124</v>
      </c>
      <c r="L50" s="33" t="s">
        <v>125</v>
      </c>
      <c r="M50" s="46" t="s">
        <v>126</v>
      </c>
      <c r="N50" s="35" t="s">
        <v>15</v>
      </c>
      <c r="O50" s="89">
        <v>44.490062342100003</v>
      </c>
      <c r="P50" s="89">
        <v>0</v>
      </c>
      <c r="Q50" s="89">
        <v>44.409090428637377</v>
      </c>
      <c r="R50" s="88">
        <v>44.409090428637377</v>
      </c>
      <c r="S50" s="89">
        <v>53.604399999999998</v>
      </c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36"/>
      <c r="AP50" s="36"/>
      <c r="AQ50" s="36"/>
      <c r="AR50" s="36"/>
      <c r="AS50" s="36"/>
      <c r="AT50" s="36"/>
      <c r="AU50" s="36"/>
      <c r="AV50" s="36"/>
      <c r="AW50" s="36"/>
      <c r="AX50" s="30"/>
      <c r="AY50" s="30"/>
      <c r="AZ50" s="30"/>
    </row>
    <row r="51" spans="1:52" ht="22.5" outlineLevel="1" x14ac:dyDescent="0.25">
      <c r="A51" s="23" t="str">
        <f t="shared" si="5"/>
        <v>2</v>
      </c>
      <c r="C51" s="32"/>
      <c r="D51" s="32" t="s">
        <v>127</v>
      </c>
      <c r="L51" s="33" t="s">
        <v>128</v>
      </c>
      <c r="M51" s="40" t="s">
        <v>129</v>
      </c>
      <c r="N51" s="35" t="s">
        <v>15</v>
      </c>
      <c r="O51" s="88">
        <v>369.59323315879999</v>
      </c>
      <c r="P51" s="88">
        <v>502.05120000000005</v>
      </c>
      <c r="Q51" s="88">
        <v>368.92057347445098</v>
      </c>
      <c r="R51" s="88">
        <v>-133.13062652554908</v>
      </c>
      <c r="S51" s="88">
        <v>531.21600000000001</v>
      </c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36"/>
      <c r="AP51" s="36"/>
      <c r="AQ51" s="36"/>
      <c r="AR51" s="36"/>
      <c r="AS51" s="36"/>
      <c r="AT51" s="36"/>
      <c r="AU51" s="36"/>
      <c r="AV51" s="36"/>
      <c r="AW51" s="36"/>
      <c r="AX51" s="30"/>
      <c r="AY51" s="30"/>
      <c r="AZ51" s="30"/>
    </row>
    <row r="52" spans="1:52" ht="12.75" customHeight="1" outlineLevel="1" x14ac:dyDescent="0.25">
      <c r="A52" s="23" t="str">
        <f t="shared" si="5"/>
        <v>2</v>
      </c>
      <c r="B52" s="1" t="s">
        <v>130</v>
      </c>
      <c r="C52" s="32"/>
      <c r="D52" s="32" t="s">
        <v>131</v>
      </c>
      <c r="L52" s="33" t="s">
        <v>132</v>
      </c>
      <c r="M52" s="46" t="s">
        <v>133</v>
      </c>
      <c r="N52" s="55" t="s">
        <v>15</v>
      </c>
      <c r="O52" s="89">
        <v>369.59323315879999</v>
      </c>
      <c r="P52" s="89">
        <v>385.6</v>
      </c>
      <c r="Q52" s="89">
        <v>368.92057347445098</v>
      </c>
      <c r="R52" s="88">
        <v>-16.679426525549047</v>
      </c>
      <c r="S52" s="89">
        <v>408</v>
      </c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36"/>
      <c r="AP52" s="36"/>
      <c r="AQ52" s="36"/>
      <c r="AR52" s="36"/>
      <c r="AS52" s="36"/>
      <c r="AT52" s="36"/>
      <c r="AU52" s="36"/>
      <c r="AV52" s="36"/>
      <c r="AW52" s="36"/>
      <c r="AX52" s="30"/>
      <c r="AY52" s="30"/>
      <c r="AZ52" s="30"/>
    </row>
    <row r="53" spans="1:52" ht="22.5" customHeight="1" outlineLevel="1" x14ac:dyDescent="0.25">
      <c r="A53" s="23" t="str">
        <f t="shared" si="5"/>
        <v>2</v>
      </c>
      <c r="B53" s="1" t="s">
        <v>134</v>
      </c>
      <c r="C53" s="32"/>
      <c r="D53" s="32" t="s">
        <v>135</v>
      </c>
      <c r="L53" s="33" t="s">
        <v>136</v>
      </c>
      <c r="M53" s="46" t="s">
        <v>137</v>
      </c>
      <c r="N53" s="35" t="s">
        <v>15</v>
      </c>
      <c r="O53" s="89">
        <v>0</v>
      </c>
      <c r="P53" s="89">
        <v>116.45120000000001</v>
      </c>
      <c r="Q53" s="89">
        <v>0</v>
      </c>
      <c r="R53" s="88">
        <v>-116.45120000000001</v>
      </c>
      <c r="S53" s="89">
        <v>123.21599999999999</v>
      </c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36"/>
      <c r="AP53" s="36"/>
      <c r="AQ53" s="36"/>
      <c r="AR53" s="36"/>
      <c r="AS53" s="36"/>
      <c r="AT53" s="36"/>
      <c r="AU53" s="36"/>
      <c r="AV53" s="36"/>
      <c r="AW53" s="36"/>
      <c r="AX53" s="30"/>
      <c r="AY53" s="30"/>
      <c r="AZ53" s="30"/>
    </row>
    <row r="54" spans="1:52" ht="33.75" hidden="1" outlineLevel="1" x14ac:dyDescent="0.25">
      <c r="A54" s="23" t="str">
        <f t="shared" si="5"/>
        <v>2</v>
      </c>
      <c r="B54" s="54" t="s">
        <v>138</v>
      </c>
      <c r="C54" s="32"/>
      <c r="D54" s="32" t="s">
        <v>139</v>
      </c>
      <c r="L54" s="33" t="s">
        <v>140</v>
      </c>
      <c r="M54" s="40" t="s">
        <v>141</v>
      </c>
      <c r="N54" s="35" t="s">
        <v>15</v>
      </c>
      <c r="O54" s="89">
        <v>0</v>
      </c>
      <c r="P54" s="89"/>
      <c r="Q54" s="89"/>
      <c r="R54" s="88">
        <v>0</v>
      </c>
      <c r="S54" s="89">
        <v>0</v>
      </c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36"/>
      <c r="AP54" s="36"/>
      <c r="AQ54" s="36"/>
      <c r="AR54" s="36"/>
      <c r="AS54" s="36"/>
      <c r="AT54" s="36"/>
      <c r="AU54" s="36"/>
      <c r="AV54" s="36"/>
      <c r="AW54" s="36"/>
      <c r="AX54" s="30"/>
      <c r="AY54" s="30"/>
      <c r="AZ54" s="30"/>
    </row>
    <row r="55" spans="1:52" ht="15" hidden="1" outlineLevel="1" x14ac:dyDescent="0.25">
      <c r="A55" s="23" t="str">
        <f t="shared" si="5"/>
        <v>2</v>
      </c>
      <c r="B55" s="54" t="s">
        <v>142</v>
      </c>
      <c r="C55" s="32"/>
      <c r="D55" s="32" t="s">
        <v>143</v>
      </c>
      <c r="L55" s="33" t="s">
        <v>144</v>
      </c>
      <c r="M55" s="40" t="s">
        <v>145</v>
      </c>
      <c r="N55" s="35" t="s">
        <v>15</v>
      </c>
      <c r="O55" s="89">
        <v>0</v>
      </c>
      <c r="P55" s="89"/>
      <c r="Q55" s="89"/>
      <c r="R55" s="88">
        <v>0</v>
      </c>
      <c r="S55" s="89">
        <v>0</v>
      </c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36"/>
      <c r="AP55" s="36"/>
      <c r="AQ55" s="36"/>
      <c r="AR55" s="36"/>
      <c r="AS55" s="36"/>
      <c r="AT55" s="36"/>
      <c r="AU55" s="36"/>
      <c r="AV55" s="36"/>
      <c r="AW55" s="36"/>
      <c r="AX55" s="30"/>
      <c r="AY55" s="30"/>
      <c r="AZ55" s="30"/>
    </row>
    <row r="56" spans="1:52" ht="15" hidden="1" outlineLevel="1" x14ac:dyDescent="0.25">
      <c r="A56" s="23" t="str">
        <f t="shared" si="5"/>
        <v>2</v>
      </c>
      <c r="B56" s="54" t="s">
        <v>146</v>
      </c>
      <c r="C56" s="32"/>
      <c r="D56" s="32" t="s">
        <v>147</v>
      </c>
      <c r="L56" s="33" t="s">
        <v>148</v>
      </c>
      <c r="M56" s="40" t="s">
        <v>149</v>
      </c>
      <c r="N56" s="35" t="s">
        <v>15</v>
      </c>
      <c r="O56" s="89">
        <v>0</v>
      </c>
      <c r="P56" s="89"/>
      <c r="Q56" s="89"/>
      <c r="R56" s="88">
        <v>0</v>
      </c>
      <c r="S56" s="89">
        <v>0</v>
      </c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36"/>
      <c r="AP56" s="36"/>
      <c r="AQ56" s="36"/>
      <c r="AR56" s="36"/>
      <c r="AS56" s="36"/>
      <c r="AT56" s="36"/>
      <c r="AU56" s="36"/>
      <c r="AV56" s="36"/>
      <c r="AW56" s="36"/>
      <c r="AX56" s="30"/>
      <c r="AY56" s="30"/>
      <c r="AZ56" s="30"/>
    </row>
    <row r="57" spans="1:52" ht="15" hidden="1" outlineLevel="1" x14ac:dyDescent="0.25">
      <c r="A57" s="23" t="str">
        <f t="shared" si="5"/>
        <v>2</v>
      </c>
      <c r="B57" s="54" t="s">
        <v>150</v>
      </c>
      <c r="C57" s="32"/>
      <c r="D57" s="32" t="s">
        <v>151</v>
      </c>
      <c r="L57" s="33" t="s">
        <v>152</v>
      </c>
      <c r="M57" s="40" t="s">
        <v>153</v>
      </c>
      <c r="N57" s="35" t="s">
        <v>15</v>
      </c>
      <c r="O57" s="89">
        <v>0</v>
      </c>
      <c r="P57" s="89"/>
      <c r="Q57" s="89"/>
      <c r="R57" s="88">
        <v>0</v>
      </c>
      <c r="S57" s="89">
        <v>0</v>
      </c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36"/>
      <c r="AP57" s="36"/>
      <c r="AQ57" s="36"/>
      <c r="AR57" s="36"/>
      <c r="AS57" s="36"/>
      <c r="AT57" s="36"/>
      <c r="AU57" s="36"/>
      <c r="AV57" s="36"/>
      <c r="AW57" s="36"/>
      <c r="AX57" s="30"/>
      <c r="AY57" s="30"/>
      <c r="AZ57" s="30"/>
    </row>
    <row r="58" spans="1:52" ht="15" outlineLevel="1" x14ac:dyDescent="0.25">
      <c r="A58" s="23" t="str">
        <f t="shared" si="5"/>
        <v>2</v>
      </c>
      <c r="B58" s="54" t="s">
        <v>154</v>
      </c>
      <c r="C58" s="32"/>
      <c r="D58" s="32" t="s">
        <v>155</v>
      </c>
      <c r="L58" s="33" t="s">
        <v>156</v>
      </c>
      <c r="M58" s="40" t="s">
        <v>157</v>
      </c>
      <c r="N58" s="35" t="s">
        <v>15</v>
      </c>
      <c r="O58" s="88">
        <v>0</v>
      </c>
      <c r="P58" s="88">
        <v>41.88</v>
      </c>
      <c r="Q58" s="88">
        <v>0</v>
      </c>
      <c r="R58" s="88">
        <v>-41.88</v>
      </c>
      <c r="S58" s="88">
        <v>0</v>
      </c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36"/>
      <c r="AP58" s="36"/>
      <c r="AQ58" s="36"/>
      <c r="AR58" s="36"/>
      <c r="AS58" s="36"/>
      <c r="AT58" s="36"/>
      <c r="AU58" s="36"/>
      <c r="AV58" s="36"/>
      <c r="AW58" s="36"/>
      <c r="AX58" s="30"/>
      <c r="AY58" s="30"/>
      <c r="AZ58" s="30"/>
    </row>
    <row r="59" spans="1:52" ht="15" hidden="1" outlineLevel="1" x14ac:dyDescent="0.25">
      <c r="A59" s="23" t="str">
        <f t="shared" si="5"/>
        <v>2</v>
      </c>
      <c r="B59" s="54" t="s">
        <v>158</v>
      </c>
      <c r="C59" s="32"/>
      <c r="D59" s="32" t="s">
        <v>159</v>
      </c>
      <c r="L59" s="33" t="s">
        <v>160</v>
      </c>
      <c r="M59" s="46" t="s">
        <v>161</v>
      </c>
      <c r="N59" s="35" t="s">
        <v>15</v>
      </c>
      <c r="O59" s="89">
        <v>0</v>
      </c>
      <c r="P59" s="89"/>
      <c r="Q59" s="89"/>
      <c r="R59" s="88">
        <v>0</v>
      </c>
      <c r="S59" s="89">
        <v>0</v>
      </c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36"/>
      <c r="AP59" s="36"/>
      <c r="AQ59" s="36"/>
      <c r="AR59" s="36"/>
      <c r="AS59" s="36"/>
      <c r="AT59" s="36"/>
      <c r="AU59" s="36"/>
      <c r="AV59" s="36"/>
      <c r="AW59" s="36"/>
      <c r="AX59" s="30"/>
      <c r="AY59" s="30"/>
      <c r="AZ59" s="30"/>
    </row>
    <row r="60" spans="1:52" ht="15" hidden="1" outlineLevel="1" x14ac:dyDescent="0.25">
      <c r="A60" s="23" t="str">
        <f t="shared" si="5"/>
        <v>2</v>
      </c>
      <c r="B60" s="54" t="s">
        <v>162</v>
      </c>
      <c r="C60" s="32"/>
      <c r="D60" s="32" t="s">
        <v>163</v>
      </c>
      <c r="L60" s="33" t="s">
        <v>164</v>
      </c>
      <c r="M60" s="46" t="s">
        <v>165</v>
      </c>
      <c r="N60" s="35" t="s">
        <v>15</v>
      </c>
      <c r="O60" s="89">
        <v>0</v>
      </c>
      <c r="P60" s="89"/>
      <c r="Q60" s="89"/>
      <c r="R60" s="88">
        <v>0</v>
      </c>
      <c r="S60" s="89">
        <v>0</v>
      </c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36"/>
      <c r="AP60" s="36"/>
      <c r="AQ60" s="36"/>
      <c r="AR60" s="36"/>
      <c r="AS60" s="36"/>
      <c r="AT60" s="36"/>
      <c r="AU60" s="36"/>
      <c r="AV60" s="36"/>
      <c r="AW60" s="36"/>
      <c r="AX60" s="30"/>
      <c r="AY60" s="30"/>
      <c r="AZ60" s="30"/>
    </row>
    <row r="61" spans="1:52" ht="11.25" outlineLevel="1" x14ac:dyDescent="0.25">
      <c r="A61" s="23" t="str">
        <f t="shared" si="5"/>
        <v>2</v>
      </c>
      <c r="B61" s="1" t="s">
        <v>166</v>
      </c>
      <c r="C61" s="32"/>
      <c r="D61" s="32" t="s">
        <v>167</v>
      </c>
      <c r="L61" s="33" t="s">
        <v>168</v>
      </c>
      <c r="M61" s="46" t="s">
        <v>169</v>
      </c>
      <c r="N61" s="35" t="s">
        <v>15</v>
      </c>
      <c r="O61" s="89">
        <v>0</v>
      </c>
      <c r="P61" s="89">
        <v>41.88</v>
      </c>
      <c r="Q61" s="89">
        <v>0</v>
      </c>
      <c r="R61" s="88">
        <v>-41.88</v>
      </c>
      <c r="S61" s="89">
        <v>0</v>
      </c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36"/>
      <c r="AP61" s="36"/>
      <c r="AQ61" s="36"/>
      <c r="AR61" s="36"/>
      <c r="AS61" s="36"/>
      <c r="AT61" s="36"/>
      <c r="AU61" s="36"/>
      <c r="AV61" s="36"/>
      <c r="AW61" s="36"/>
      <c r="AX61" s="30"/>
      <c r="AY61" s="30"/>
      <c r="AZ61" s="30"/>
    </row>
    <row r="62" spans="1:52" ht="22.5" hidden="1" outlineLevel="1" x14ac:dyDescent="0.25">
      <c r="A62" s="23" t="str">
        <f t="shared" si="5"/>
        <v>2</v>
      </c>
      <c r="C62" s="32"/>
      <c r="D62" s="32" t="s">
        <v>170</v>
      </c>
      <c r="L62" s="33" t="s">
        <v>171</v>
      </c>
      <c r="M62" s="34" t="s">
        <v>172</v>
      </c>
      <c r="N62" s="35" t="s">
        <v>15</v>
      </c>
      <c r="O62" s="89">
        <v>0</v>
      </c>
      <c r="P62" s="89"/>
      <c r="Q62" s="89"/>
      <c r="R62" s="88">
        <v>0</v>
      </c>
      <c r="S62" s="89">
        <v>0</v>
      </c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36"/>
      <c r="AP62" s="36"/>
      <c r="AQ62" s="36"/>
      <c r="AR62" s="36"/>
      <c r="AS62" s="36"/>
      <c r="AT62" s="36"/>
      <c r="AU62" s="36"/>
      <c r="AV62" s="36"/>
      <c r="AW62" s="36"/>
      <c r="AX62" s="30"/>
      <c r="AY62" s="30"/>
      <c r="AZ62" s="30"/>
    </row>
    <row r="63" spans="1:52" ht="11.25" hidden="1" outlineLevel="1" x14ac:dyDescent="0.25">
      <c r="A63" s="23" t="str">
        <f t="shared" si="5"/>
        <v>2</v>
      </c>
      <c r="C63" s="32"/>
      <c r="D63" s="32" t="s">
        <v>173</v>
      </c>
      <c r="L63" s="33" t="s">
        <v>174</v>
      </c>
      <c r="M63" s="34" t="s">
        <v>175</v>
      </c>
      <c r="N63" s="35" t="s">
        <v>15</v>
      </c>
      <c r="O63" s="89"/>
      <c r="P63" s="89"/>
      <c r="Q63" s="89"/>
      <c r="R63" s="88">
        <v>0</v>
      </c>
      <c r="S63" s="89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36"/>
      <c r="AP63" s="36"/>
      <c r="AQ63" s="36"/>
      <c r="AR63" s="36"/>
      <c r="AS63" s="36"/>
      <c r="AT63" s="36"/>
      <c r="AU63" s="36"/>
      <c r="AV63" s="36"/>
      <c r="AW63" s="36"/>
      <c r="AX63" s="30"/>
      <c r="AY63" s="30"/>
      <c r="AZ63" s="30"/>
    </row>
    <row r="64" spans="1:52" s="50" customFormat="1" ht="11.25" hidden="1" outlineLevel="1" x14ac:dyDescent="0.25">
      <c r="A64" s="23" t="str">
        <f t="shared" si="5"/>
        <v>2</v>
      </c>
      <c r="C64" s="32"/>
      <c r="D64" s="32" t="s">
        <v>176</v>
      </c>
      <c r="L64" s="51" t="s">
        <v>177</v>
      </c>
      <c r="M64" s="52" t="s">
        <v>178</v>
      </c>
      <c r="N64" s="53" t="s">
        <v>15</v>
      </c>
      <c r="O64" s="84">
        <v>0</v>
      </c>
      <c r="P64" s="84">
        <v>0</v>
      </c>
      <c r="Q64" s="84">
        <v>0</v>
      </c>
      <c r="R64" s="84">
        <v>0</v>
      </c>
      <c r="S64" s="84">
        <v>0</v>
      </c>
      <c r="T64" s="88"/>
      <c r="U64" s="84"/>
      <c r="V64" s="84"/>
      <c r="W64" s="84"/>
      <c r="X64" s="84"/>
      <c r="Y64" s="84"/>
      <c r="Z64" s="84"/>
      <c r="AA64" s="84"/>
      <c r="AB64" s="84"/>
      <c r="AC64" s="84"/>
      <c r="AD64" s="88"/>
      <c r="AE64" s="88"/>
      <c r="AF64" s="84"/>
      <c r="AG64" s="84"/>
      <c r="AH64" s="84"/>
      <c r="AI64" s="84"/>
      <c r="AJ64" s="84"/>
      <c r="AK64" s="84"/>
      <c r="AL64" s="84"/>
      <c r="AM64" s="84"/>
      <c r="AN64" s="84"/>
      <c r="AO64" s="38"/>
      <c r="AP64" s="38"/>
      <c r="AQ64" s="38"/>
      <c r="AR64" s="38"/>
      <c r="AS64" s="38"/>
      <c r="AT64" s="38"/>
      <c r="AU64" s="38"/>
      <c r="AV64" s="38"/>
      <c r="AW64" s="38"/>
      <c r="AX64" s="39"/>
      <c r="AY64" s="39"/>
      <c r="AZ64" s="39"/>
    </row>
    <row r="65" spans="1:53" ht="11.25" hidden="1" outlineLevel="1" x14ac:dyDescent="0.25">
      <c r="A65" s="23" t="str">
        <f t="shared" si="5"/>
        <v>2</v>
      </c>
      <c r="L65" s="33" t="s">
        <v>179</v>
      </c>
      <c r="M65" s="34"/>
      <c r="N65" s="35"/>
      <c r="O65" s="89"/>
      <c r="P65" s="88"/>
      <c r="Q65" s="88"/>
      <c r="R65" s="88"/>
      <c r="S65" s="89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36"/>
      <c r="AP65" s="36"/>
      <c r="AQ65" s="36"/>
      <c r="AR65" s="36"/>
      <c r="AS65" s="36"/>
      <c r="AT65" s="36"/>
      <c r="AU65" s="36"/>
      <c r="AV65" s="36"/>
      <c r="AW65" s="36"/>
      <c r="AX65" s="56"/>
      <c r="AY65" s="56"/>
      <c r="AZ65" s="56"/>
    </row>
    <row r="66" spans="1:53" ht="15" hidden="1" outlineLevel="1" x14ac:dyDescent="0.25">
      <c r="A66" s="23" t="str">
        <f t="shared" si="5"/>
        <v>2</v>
      </c>
      <c r="B66" s="57"/>
      <c r="D66" s="1" t="str">
        <f>A66&amp;"pIns1"</f>
        <v>2pIns1</v>
      </c>
      <c r="L66" s="58"/>
      <c r="M66" s="59" t="s">
        <v>180</v>
      </c>
      <c r="N66" s="6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1"/>
    </row>
    <row r="67" spans="1:53" s="50" customFormat="1" ht="11.25" outlineLevel="1" x14ac:dyDescent="0.25">
      <c r="A67" s="23" t="str">
        <f t="shared" si="5"/>
        <v>2</v>
      </c>
      <c r="C67" s="1"/>
      <c r="D67" s="1" t="s">
        <v>181</v>
      </c>
      <c r="L67" s="26" t="s">
        <v>182</v>
      </c>
      <c r="M67" s="27" t="s">
        <v>183</v>
      </c>
      <c r="N67" s="28" t="s">
        <v>15</v>
      </c>
      <c r="O67" s="84">
        <v>7.83</v>
      </c>
      <c r="P67" s="84">
        <v>79.360000000000014</v>
      </c>
      <c r="Q67" s="84">
        <v>22.15</v>
      </c>
      <c r="R67" s="84">
        <v>-57.210000000000015</v>
      </c>
      <c r="S67" s="84">
        <v>41.121025854000003</v>
      </c>
      <c r="T67" s="84">
        <v>46.88</v>
      </c>
      <c r="U67" s="84">
        <v>0</v>
      </c>
      <c r="V67" s="84">
        <v>0</v>
      </c>
      <c r="W67" s="84">
        <v>0</v>
      </c>
      <c r="X67" s="84">
        <v>0</v>
      </c>
      <c r="Y67" s="84">
        <v>0</v>
      </c>
      <c r="Z67" s="84">
        <v>0</v>
      </c>
      <c r="AA67" s="84">
        <v>0</v>
      </c>
      <c r="AB67" s="84">
        <v>0</v>
      </c>
      <c r="AC67" s="84">
        <v>0</v>
      </c>
      <c r="AD67" s="84">
        <v>0</v>
      </c>
      <c r="AE67" s="84">
        <v>153.2474073233</v>
      </c>
      <c r="AF67" s="84">
        <v>151.16437283030001</v>
      </c>
      <c r="AG67" s="84">
        <v>148.79981859200001</v>
      </c>
      <c r="AH67" s="84">
        <v>0</v>
      </c>
      <c r="AI67" s="84">
        <v>0</v>
      </c>
      <c r="AJ67" s="84">
        <v>0</v>
      </c>
      <c r="AK67" s="84">
        <v>0</v>
      </c>
      <c r="AL67" s="84">
        <v>0</v>
      </c>
      <c r="AM67" s="84">
        <v>0</v>
      </c>
      <c r="AN67" s="84">
        <v>-100</v>
      </c>
      <c r="AO67" s="29">
        <f t="shared" ref="AO67:AW82" si="6">IF(AD67=0,0,(AE67-AD67)/AD67*100)</f>
        <v>0</v>
      </c>
      <c r="AP67" s="29">
        <f t="shared" si="6"/>
        <v>-1.3592624693515956</v>
      </c>
      <c r="AQ67" s="29">
        <f t="shared" si="6"/>
        <v>-1.5642272011768907</v>
      </c>
      <c r="AR67" s="29">
        <f t="shared" si="6"/>
        <v>-100</v>
      </c>
      <c r="AS67" s="29">
        <f t="shared" si="6"/>
        <v>0</v>
      </c>
      <c r="AT67" s="29">
        <f t="shared" si="6"/>
        <v>0</v>
      </c>
      <c r="AU67" s="29">
        <f t="shared" si="6"/>
        <v>0</v>
      </c>
      <c r="AV67" s="29">
        <f t="shared" si="6"/>
        <v>0</v>
      </c>
      <c r="AW67" s="29">
        <f t="shared" si="6"/>
        <v>0</v>
      </c>
      <c r="AX67" s="30"/>
      <c r="AY67" s="30"/>
      <c r="AZ67" s="30"/>
      <c r="BA67" s="31"/>
    </row>
    <row r="68" spans="1:53" s="50" customFormat="1" ht="22.5" hidden="1" outlineLevel="1" x14ac:dyDescent="0.25">
      <c r="A68" s="23" t="str">
        <f t="shared" si="5"/>
        <v>2</v>
      </c>
      <c r="C68" s="1"/>
      <c r="D68" s="1" t="s">
        <v>184</v>
      </c>
      <c r="L68" s="51" t="s">
        <v>185</v>
      </c>
      <c r="M68" s="52" t="s">
        <v>186</v>
      </c>
      <c r="N68" s="53" t="s">
        <v>15</v>
      </c>
      <c r="O68" s="84">
        <v>0</v>
      </c>
      <c r="P68" s="84">
        <v>0</v>
      </c>
      <c r="Q68" s="84">
        <v>0</v>
      </c>
      <c r="R68" s="84">
        <v>0</v>
      </c>
      <c r="S68" s="84">
        <v>0</v>
      </c>
      <c r="T68" s="84">
        <v>0</v>
      </c>
      <c r="U68" s="84">
        <v>0</v>
      </c>
      <c r="V68" s="84">
        <v>0</v>
      </c>
      <c r="W68" s="84">
        <v>0</v>
      </c>
      <c r="X68" s="84">
        <v>0</v>
      </c>
      <c r="Y68" s="84">
        <v>0</v>
      </c>
      <c r="Z68" s="84">
        <v>0</v>
      </c>
      <c r="AA68" s="84">
        <v>0</v>
      </c>
      <c r="AB68" s="84">
        <v>0</v>
      </c>
      <c r="AC68" s="84">
        <v>0</v>
      </c>
      <c r="AD68" s="84">
        <v>0</v>
      </c>
      <c r="AE68" s="84">
        <v>0</v>
      </c>
      <c r="AF68" s="84">
        <v>0</v>
      </c>
      <c r="AG68" s="84">
        <v>0</v>
      </c>
      <c r="AH68" s="84">
        <v>0</v>
      </c>
      <c r="AI68" s="84">
        <v>0</v>
      </c>
      <c r="AJ68" s="84">
        <v>0</v>
      </c>
      <c r="AK68" s="84">
        <v>0</v>
      </c>
      <c r="AL68" s="84">
        <v>0</v>
      </c>
      <c r="AM68" s="84">
        <v>0</v>
      </c>
      <c r="AN68" s="84">
        <v>0</v>
      </c>
      <c r="AO68" s="29">
        <f t="shared" si="6"/>
        <v>0</v>
      </c>
      <c r="AP68" s="29">
        <f t="shared" si="6"/>
        <v>0</v>
      </c>
      <c r="AQ68" s="29">
        <f t="shared" si="6"/>
        <v>0</v>
      </c>
      <c r="AR68" s="29">
        <f t="shared" si="6"/>
        <v>0</v>
      </c>
      <c r="AS68" s="29">
        <f t="shared" si="6"/>
        <v>0</v>
      </c>
      <c r="AT68" s="29">
        <f t="shared" si="6"/>
        <v>0</v>
      </c>
      <c r="AU68" s="29">
        <f t="shared" si="6"/>
        <v>0</v>
      </c>
      <c r="AV68" s="29">
        <f t="shared" si="6"/>
        <v>0</v>
      </c>
      <c r="AW68" s="29">
        <f t="shared" si="6"/>
        <v>0</v>
      </c>
      <c r="AX68" s="39"/>
      <c r="AY68" s="39"/>
      <c r="AZ68" s="39"/>
    </row>
    <row r="69" spans="1:53" ht="11.25" hidden="1" outlineLevel="1" x14ac:dyDescent="0.25">
      <c r="A69" s="23" t="str">
        <f t="shared" si="5"/>
        <v>2</v>
      </c>
      <c r="B69" s="1" t="s">
        <v>187</v>
      </c>
      <c r="D69" s="1" t="s">
        <v>188</v>
      </c>
      <c r="L69" s="33" t="s">
        <v>189</v>
      </c>
      <c r="M69" s="40" t="s">
        <v>190</v>
      </c>
      <c r="N69" s="35" t="s">
        <v>15</v>
      </c>
      <c r="O69" s="88">
        <v>0</v>
      </c>
      <c r="P69" s="88">
        <v>0</v>
      </c>
      <c r="Q69" s="88">
        <v>0</v>
      </c>
      <c r="R69" s="88">
        <v>0</v>
      </c>
      <c r="S69" s="88">
        <v>0</v>
      </c>
      <c r="T69" s="88">
        <v>0</v>
      </c>
      <c r="U69" s="88">
        <v>0</v>
      </c>
      <c r="V69" s="88">
        <v>0</v>
      </c>
      <c r="W69" s="88">
        <v>0</v>
      </c>
      <c r="X69" s="88">
        <v>0</v>
      </c>
      <c r="Y69" s="88">
        <v>0</v>
      </c>
      <c r="Z69" s="88">
        <v>0</v>
      </c>
      <c r="AA69" s="88">
        <v>0</v>
      </c>
      <c r="AB69" s="88">
        <v>0</v>
      </c>
      <c r="AC69" s="88">
        <v>0</v>
      </c>
      <c r="AD69" s="88">
        <v>0</v>
      </c>
      <c r="AE69" s="88">
        <v>0</v>
      </c>
      <c r="AF69" s="88">
        <v>0</v>
      </c>
      <c r="AG69" s="88">
        <v>0</v>
      </c>
      <c r="AH69" s="88">
        <v>0</v>
      </c>
      <c r="AI69" s="88">
        <v>0</v>
      </c>
      <c r="AJ69" s="88">
        <v>0</v>
      </c>
      <c r="AK69" s="88">
        <v>0</v>
      </c>
      <c r="AL69" s="88">
        <v>0</v>
      </c>
      <c r="AM69" s="88">
        <v>0</v>
      </c>
      <c r="AN69" s="88">
        <v>0</v>
      </c>
      <c r="AO69" s="42">
        <f t="shared" si="6"/>
        <v>0</v>
      </c>
      <c r="AP69" s="42">
        <f t="shared" si="6"/>
        <v>0</v>
      </c>
      <c r="AQ69" s="42">
        <f t="shared" si="6"/>
        <v>0</v>
      </c>
      <c r="AR69" s="42">
        <f t="shared" si="6"/>
        <v>0</v>
      </c>
      <c r="AS69" s="42">
        <f t="shared" si="6"/>
        <v>0</v>
      </c>
      <c r="AT69" s="42">
        <f t="shared" si="6"/>
        <v>0</v>
      </c>
      <c r="AU69" s="42">
        <f t="shared" si="6"/>
        <v>0</v>
      </c>
      <c r="AV69" s="42">
        <f t="shared" si="6"/>
        <v>0</v>
      </c>
      <c r="AW69" s="42">
        <f t="shared" si="6"/>
        <v>0</v>
      </c>
      <c r="AX69" s="30"/>
      <c r="AY69" s="30"/>
      <c r="AZ69" s="30"/>
    </row>
    <row r="70" spans="1:53" ht="11.25" hidden="1" outlineLevel="1" x14ac:dyDescent="0.25">
      <c r="A70" s="23" t="str">
        <f t="shared" si="5"/>
        <v>2</v>
      </c>
      <c r="B70" s="1" t="s">
        <v>191</v>
      </c>
      <c r="D70" s="1" t="s">
        <v>192</v>
      </c>
      <c r="L70" s="33" t="s">
        <v>193</v>
      </c>
      <c r="M70" s="40" t="s">
        <v>194</v>
      </c>
      <c r="N70" s="35" t="s">
        <v>15</v>
      </c>
      <c r="O70" s="88">
        <v>0</v>
      </c>
      <c r="P70" s="88">
        <v>0</v>
      </c>
      <c r="Q70" s="88">
        <v>0</v>
      </c>
      <c r="R70" s="88">
        <v>0</v>
      </c>
      <c r="S70" s="88">
        <v>0</v>
      </c>
      <c r="T70" s="88">
        <v>0</v>
      </c>
      <c r="U70" s="88">
        <v>0</v>
      </c>
      <c r="V70" s="88">
        <v>0</v>
      </c>
      <c r="W70" s="88">
        <v>0</v>
      </c>
      <c r="X70" s="88">
        <v>0</v>
      </c>
      <c r="Y70" s="88">
        <v>0</v>
      </c>
      <c r="Z70" s="88">
        <v>0</v>
      </c>
      <c r="AA70" s="88">
        <v>0</v>
      </c>
      <c r="AB70" s="88">
        <v>0</v>
      </c>
      <c r="AC70" s="88">
        <v>0</v>
      </c>
      <c r="AD70" s="88">
        <v>0</v>
      </c>
      <c r="AE70" s="88">
        <v>0</v>
      </c>
      <c r="AF70" s="88">
        <v>0</v>
      </c>
      <c r="AG70" s="88">
        <v>0</v>
      </c>
      <c r="AH70" s="88">
        <v>0</v>
      </c>
      <c r="AI70" s="88">
        <v>0</v>
      </c>
      <c r="AJ70" s="88">
        <v>0</v>
      </c>
      <c r="AK70" s="88">
        <v>0</v>
      </c>
      <c r="AL70" s="88">
        <v>0</v>
      </c>
      <c r="AM70" s="88">
        <v>0</v>
      </c>
      <c r="AN70" s="88">
        <v>0</v>
      </c>
      <c r="AO70" s="42">
        <f t="shared" si="6"/>
        <v>0</v>
      </c>
      <c r="AP70" s="42">
        <f t="shared" si="6"/>
        <v>0</v>
      </c>
      <c r="AQ70" s="42">
        <f t="shared" si="6"/>
        <v>0</v>
      </c>
      <c r="AR70" s="42">
        <f t="shared" si="6"/>
        <v>0</v>
      </c>
      <c r="AS70" s="42">
        <f t="shared" si="6"/>
        <v>0</v>
      </c>
      <c r="AT70" s="42">
        <f t="shared" si="6"/>
        <v>0</v>
      </c>
      <c r="AU70" s="42">
        <f t="shared" si="6"/>
        <v>0</v>
      </c>
      <c r="AV70" s="42">
        <f t="shared" si="6"/>
        <v>0</v>
      </c>
      <c r="AW70" s="42">
        <f t="shared" si="6"/>
        <v>0</v>
      </c>
      <c r="AX70" s="30"/>
      <c r="AY70" s="30"/>
      <c r="AZ70" s="30"/>
    </row>
    <row r="71" spans="1:53" ht="11.25" hidden="1" outlineLevel="1" x14ac:dyDescent="0.25">
      <c r="A71" s="23" t="str">
        <f t="shared" si="5"/>
        <v>2</v>
      </c>
      <c r="B71" s="1" t="s">
        <v>195</v>
      </c>
      <c r="D71" s="1" t="s">
        <v>196</v>
      </c>
      <c r="L71" s="33" t="s">
        <v>197</v>
      </c>
      <c r="M71" s="40" t="s">
        <v>198</v>
      </c>
      <c r="N71" s="35" t="s">
        <v>15</v>
      </c>
      <c r="O71" s="88">
        <v>0</v>
      </c>
      <c r="P71" s="88">
        <v>0</v>
      </c>
      <c r="Q71" s="88">
        <v>0</v>
      </c>
      <c r="R71" s="88">
        <v>0</v>
      </c>
      <c r="S71" s="88">
        <v>0</v>
      </c>
      <c r="T71" s="88">
        <v>0</v>
      </c>
      <c r="U71" s="88">
        <v>0</v>
      </c>
      <c r="V71" s="88">
        <v>0</v>
      </c>
      <c r="W71" s="88">
        <v>0</v>
      </c>
      <c r="X71" s="88">
        <v>0</v>
      </c>
      <c r="Y71" s="88">
        <v>0</v>
      </c>
      <c r="Z71" s="88">
        <v>0</v>
      </c>
      <c r="AA71" s="88">
        <v>0</v>
      </c>
      <c r="AB71" s="88">
        <v>0</v>
      </c>
      <c r="AC71" s="88">
        <v>0</v>
      </c>
      <c r="AD71" s="88">
        <v>0</v>
      </c>
      <c r="AE71" s="88">
        <v>0</v>
      </c>
      <c r="AF71" s="88">
        <v>0</v>
      </c>
      <c r="AG71" s="88">
        <v>0</v>
      </c>
      <c r="AH71" s="88">
        <v>0</v>
      </c>
      <c r="AI71" s="88">
        <v>0</v>
      </c>
      <c r="AJ71" s="88">
        <v>0</v>
      </c>
      <c r="AK71" s="88">
        <v>0</v>
      </c>
      <c r="AL71" s="88">
        <v>0</v>
      </c>
      <c r="AM71" s="88">
        <v>0</v>
      </c>
      <c r="AN71" s="88">
        <v>0</v>
      </c>
      <c r="AO71" s="42">
        <f t="shared" si="6"/>
        <v>0</v>
      </c>
      <c r="AP71" s="42">
        <f t="shared" si="6"/>
        <v>0</v>
      </c>
      <c r="AQ71" s="42">
        <f t="shared" si="6"/>
        <v>0</v>
      </c>
      <c r="AR71" s="42">
        <f t="shared" si="6"/>
        <v>0</v>
      </c>
      <c r="AS71" s="42">
        <f t="shared" si="6"/>
        <v>0</v>
      </c>
      <c r="AT71" s="42">
        <f t="shared" si="6"/>
        <v>0</v>
      </c>
      <c r="AU71" s="42">
        <f t="shared" si="6"/>
        <v>0</v>
      </c>
      <c r="AV71" s="42">
        <f t="shared" si="6"/>
        <v>0</v>
      </c>
      <c r="AW71" s="42">
        <f t="shared" si="6"/>
        <v>0</v>
      </c>
      <c r="AX71" s="30"/>
      <c r="AY71" s="30"/>
      <c r="AZ71" s="30"/>
    </row>
    <row r="72" spans="1:53" ht="11.25" hidden="1" outlineLevel="1" x14ac:dyDescent="0.25">
      <c r="A72" s="23" t="str">
        <f t="shared" si="5"/>
        <v>2</v>
      </c>
      <c r="B72" s="1" t="s">
        <v>199</v>
      </c>
      <c r="D72" s="1" t="s">
        <v>200</v>
      </c>
      <c r="L72" s="33" t="s">
        <v>201</v>
      </c>
      <c r="M72" s="40" t="s">
        <v>202</v>
      </c>
      <c r="N72" s="35" t="s">
        <v>15</v>
      </c>
      <c r="O72" s="88">
        <v>0</v>
      </c>
      <c r="P72" s="88">
        <v>0</v>
      </c>
      <c r="Q72" s="88">
        <v>0</v>
      </c>
      <c r="R72" s="88">
        <v>0</v>
      </c>
      <c r="S72" s="88">
        <v>0</v>
      </c>
      <c r="T72" s="88">
        <v>0</v>
      </c>
      <c r="U72" s="88">
        <v>0</v>
      </c>
      <c r="V72" s="88">
        <v>0</v>
      </c>
      <c r="W72" s="88">
        <v>0</v>
      </c>
      <c r="X72" s="88">
        <v>0</v>
      </c>
      <c r="Y72" s="88">
        <v>0</v>
      </c>
      <c r="Z72" s="88">
        <v>0</v>
      </c>
      <c r="AA72" s="88">
        <v>0</v>
      </c>
      <c r="AB72" s="88">
        <v>0</v>
      </c>
      <c r="AC72" s="88">
        <v>0</v>
      </c>
      <c r="AD72" s="88">
        <v>0</v>
      </c>
      <c r="AE72" s="88">
        <v>0</v>
      </c>
      <c r="AF72" s="88">
        <v>0</v>
      </c>
      <c r="AG72" s="88">
        <v>0</v>
      </c>
      <c r="AH72" s="88">
        <v>0</v>
      </c>
      <c r="AI72" s="88">
        <v>0</v>
      </c>
      <c r="AJ72" s="88">
        <v>0</v>
      </c>
      <c r="AK72" s="88">
        <v>0</v>
      </c>
      <c r="AL72" s="88">
        <v>0</v>
      </c>
      <c r="AM72" s="88">
        <v>0</v>
      </c>
      <c r="AN72" s="88">
        <v>0</v>
      </c>
      <c r="AO72" s="42">
        <f t="shared" si="6"/>
        <v>0</v>
      </c>
      <c r="AP72" s="42">
        <f t="shared" si="6"/>
        <v>0</v>
      </c>
      <c r="AQ72" s="42">
        <f t="shared" si="6"/>
        <v>0</v>
      </c>
      <c r="AR72" s="42">
        <f t="shared" si="6"/>
        <v>0</v>
      </c>
      <c r="AS72" s="42">
        <f t="shared" si="6"/>
        <v>0</v>
      </c>
      <c r="AT72" s="42">
        <f t="shared" si="6"/>
        <v>0</v>
      </c>
      <c r="AU72" s="42">
        <f t="shared" si="6"/>
        <v>0</v>
      </c>
      <c r="AV72" s="42">
        <f t="shared" si="6"/>
        <v>0</v>
      </c>
      <c r="AW72" s="42">
        <f t="shared" si="6"/>
        <v>0</v>
      </c>
      <c r="AX72" s="30"/>
      <c r="AY72" s="30"/>
      <c r="AZ72" s="30"/>
    </row>
    <row r="73" spans="1:53" ht="11.25" hidden="1" outlineLevel="1" x14ac:dyDescent="0.25">
      <c r="A73" s="23" t="str">
        <f t="shared" si="5"/>
        <v>2</v>
      </c>
      <c r="B73" s="1" t="s">
        <v>203</v>
      </c>
      <c r="D73" s="1" t="s">
        <v>204</v>
      </c>
      <c r="L73" s="33" t="s">
        <v>205</v>
      </c>
      <c r="M73" s="40" t="s">
        <v>206</v>
      </c>
      <c r="N73" s="35" t="s">
        <v>15</v>
      </c>
      <c r="O73" s="88">
        <v>0</v>
      </c>
      <c r="P73" s="88">
        <v>0</v>
      </c>
      <c r="Q73" s="88">
        <v>0</v>
      </c>
      <c r="R73" s="88">
        <v>0</v>
      </c>
      <c r="S73" s="88">
        <v>0</v>
      </c>
      <c r="T73" s="88">
        <v>0</v>
      </c>
      <c r="U73" s="88">
        <v>0</v>
      </c>
      <c r="V73" s="88">
        <v>0</v>
      </c>
      <c r="W73" s="88">
        <v>0</v>
      </c>
      <c r="X73" s="88">
        <v>0</v>
      </c>
      <c r="Y73" s="88">
        <v>0</v>
      </c>
      <c r="Z73" s="88">
        <v>0</v>
      </c>
      <c r="AA73" s="88">
        <v>0</v>
      </c>
      <c r="AB73" s="88">
        <v>0</v>
      </c>
      <c r="AC73" s="88">
        <v>0</v>
      </c>
      <c r="AD73" s="88">
        <v>0</v>
      </c>
      <c r="AE73" s="88">
        <v>0</v>
      </c>
      <c r="AF73" s="88">
        <v>0</v>
      </c>
      <c r="AG73" s="88">
        <v>0</v>
      </c>
      <c r="AH73" s="88">
        <v>0</v>
      </c>
      <c r="AI73" s="88">
        <v>0</v>
      </c>
      <c r="AJ73" s="88">
        <v>0</v>
      </c>
      <c r="AK73" s="88">
        <v>0</v>
      </c>
      <c r="AL73" s="88">
        <v>0</v>
      </c>
      <c r="AM73" s="88">
        <v>0</v>
      </c>
      <c r="AN73" s="88">
        <v>0</v>
      </c>
      <c r="AO73" s="42">
        <f t="shared" si="6"/>
        <v>0</v>
      </c>
      <c r="AP73" s="42">
        <f t="shared" si="6"/>
        <v>0</v>
      </c>
      <c r="AQ73" s="42">
        <f t="shared" si="6"/>
        <v>0</v>
      </c>
      <c r="AR73" s="42">
        <f t="shared" si="6"/>
        <v>0</v>
      </c>
      <c r="AS73" s="42">
        <f t="shared" si="6"/>
        <v>0</v>
      </c>
      <c r="AT73" s="42">
        <f t="shared" si="6"/>
        <v>0</v>
      </c>
      <c r="AU73" s="42">
        <f t="shared" si="6"/>
        <v>0</v>
      </c>
      <c r="AV73" s="42">
        <f t="shared" si="6"/>
        <v>0</v>
      </c>
      <c r="AW73" s="42">
        <f t="shared" si="6"/>
        <v>0</v>
      </c>
      <c r="AX73" s="30"/>
      <c r="AY73" s="30"/>
      <c r="AZ73" s="30"/>
    </row>
    <row r="74" spans="1:53" ht="11.25" hidden="1" outlineLevel="1" x14ac:dyDescent="0.25">
      <c r="A74" s="23" t="str">
        <f t="shared" si="5"/>
        <v>2</v>
      </c>
      <c r="D74" s="1" t="s">
        <v>207</v>
      </c>
      <c r="L74" s="33" t="s">
        <v>208</v>
      </c>
      <c r="M74" s="40" t="s">
        <v>209</v>
      </c>
      <c r="N74" s="35" t="s">
        <v>15</v>
      </c>
      <c r="O74" s="89"/>
      <c r="P74" s="89"/>
      <c r="Q74" s="89"/>
      <c r="R74" s="88">
        <v>0</v>
      </c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89"/>
      <c r="AK74" s="89"/>
      <c r="AL74" s="89"/>
      <c r="AM74" s="89"/>
      <c r="AN74" s="88">
        <v>0</v>
      </c>
      <c r="AO74" s="42">
        <f t="shared" si="6"/>
        <v>0</v>
      </c>
      <c r="AP74" s="42">
        <f t="shared" si="6"/>
        <v>0</v>
      </c>
      <c r="AQ74" s="42">
        <f t="shared" si="6"/>
        <v>0</v>
      </c>
      <c r="AR74" s="42">
        <f t="shared" si="6"/>
        <v>0</v>
      </c>
      <c r="AS74" s="42">
        <f t="shared" si="6"/>
        <v>0</v>
      </c>
      <c r="AT74" s="42">
        <f t="shared" si="6"/>
        <v>0</v>
      </c>
      <c r="AU74" s="42">
        <f t="shared" si="6"/>
        <v>0</v>
      </c>
      <c r="AV74" s="42">
        <f t="shared" si="6"/>
        <v>0</v>
      </c>
      <c r="AW74" s="42">
        <f t="shared" si="6"/>
        <v>0</v>
      </c>
      <c r="AX74" s="30"/>
      <c r="AY74" s="30"/>
      <c r="AZ74" s="30"/>
    </row>
    <row r="75" spans="1:53" ht="11.25" hidden="1" outlineLevel="1" x14ac:dyDescent="0.25">
      <c r="A75" s="23" t="str">
        <f t="shared" si="5"/>
        <v>2</v>
      </c>
      <c r="D75" s="1" t="s">
        <v>210</v>
      </c>
      <c r="L75" s="33" t="s">
        <v>211</v>
      </c>
      <c r="M75" s="40" t="s">
        <v>212</v>
      </c>
      <c r="N75" s="35" t="s">
        <v>15</v>
      </c>
      <c r="O75" s="89"/>
      <c r="P75" s="89"/>
      <c r="Q75" s="89"/>
      <c r="R75" s="88">
        <v>0</v>
      </c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8">
        <v>0</v>
      </c>
      <c r="AO75" s="42">
        <f t="shared" si="6"/>
        <v>0</v>
      </c>
      <c r="AP75" s="42">
        <f t="shared" si="6"/>
        <v>0</v>
      </c>
      <c r="AQ75" s="42">
        <f t="shared" si="6"/>
        <v>0</v>
      </c>
      <c r="AR75" s="42">
        <f t="shared" si="6"/>
        <v>0</v>
      </c>
      <c r="AS75" s="42">
        <f t="shared" si="6"/>
        <v>0</v>
      </c>
      <c r="AT75" s="42">
        <f t="shared" si="6"/>
        <v>0</v>
      </c>
      <c r="AU75" s="42">
        <f t="shared" si="6"/>
        <v>0</v>
      </c>
      <c r="AV75" s="42">
        <f t="shared" si="6"/>
        <v>0</v>
      </c>
      <c r="AW75" s="42">
        <f t="shared" si="6"/>
        <v>0</v>
      </c>
      <c r="AX75" s="30"/>
      <c r="AY75" s="30"/>
      <c r="AZ75" s="30"/>
    </row>
    <row r="76" spans="1:53" ht="11.25" hidden="1" outlineLevel="1" x14ac:dyDescent="0.25">
      <c r="A76" s="23" t="str">
        <f t="shared" si="5"/>
        <v>2</v>
      </c>
      <c r="B76" s="1" t="s">
        <v>213</v>
      </c>
      <c r="D76" s="1" t="s">
        <v>214</v>
      </c>
      <c r="L76" s="33" t="s">
        <v>215</v>
      </c>
      <c r="M76" s="40" t="s">
        <v>216</v>
      </c>
      <c r="N76" s="35" t="s">
        <v>15</v>
      </c>
      <c r="O76" s="88">
        <v>0</v>
      </c>
      <c r="P76" s="88">
        <v>0</v>
      </c>
      <c r="Q76" s="88">
        <v>0</v>
      </c>
      <c r="R76" s="88">
        <v>0</v>
      </c>
      <c r="S76" s="88">
        <v>0</v>
      </c>
      <c r="T76" s="88">
        <v>0</v>
      </c>
      <c r="U76" s="88">
        <v>0</v>
      </c>
      <c r="V76" s="88">
        <v>0</v>
      </c>
      <c r="W76" s="88">
        <v>0</v>
      </c>
      <c r="X76" s="88">
        <v>0</v>
      </c>
      <c r="Y76" s="88">
        <v>0</v>
      </c>
      <c r="Z76" s="88">
        <v>0</v>
      </c>
      <c r="AA76" s="88">
        <v>0</v>
      </c>
      <c r="AB76" s="88">
        <v>0</v>
      </c>
      <c r="AC76" s="88">
        <v>0</v>
      </c>
      <c r="AD76" s="88">
        <v>0</v>
      </c>
      <c r="AE76" s="88">
        <v>0</v>
      </c>
      <c r="AF76" s="88">
        <v>0</v>
      </c>
      <c r="AG76" s="88">
        <v>0</v>
      </c>
      <c r="AH76" s="88">
        <v>0</v>
      </c>
      <c r="AI76" s="88">
        <v>0</v>
      </c>
      <c r="AJ76" s="88">
        <v>0</v>
      </c>
      <c r="AK76" s="88">
        <v>0</v>
      </c>
      <c r="AL76" s="88">
        <v>0</v>
      </c>
      <c r="AM76" s="88">
        <v>0</v>
      </c>
      <c r="AN76" s="88">
        <v>0</v>
      </c>
      <c r="AO76" s="42">
        <f t="shared" si="6"/>
        <v>0</v>
      </c>
      <c r="AP76" s="42">
        <f t="shared" si="6"/>
        <v>0</v>
      </c>
      <c r="AQ76" s="42">
        <f t="shared" si="6"/>
        <v>0</v>
      </c>
      <c r="AR76" s="42">
        <f t="shared" si="6"/>
        <v>0</v>
      </c>
      <c r="AS76" s="42">
        <f t="shared" si="6"/>
        <v>0</v>
      </c>
      <c r="AT76" s="42">
        <f t="shared" si="6"/>
        <v>0</v>
      </c>
      <c r="AU76" s="42">
        <f t="shared" si="6"/>
        <v>0</v>
      </c>
      <c r="AV76" s="42">
        <f t="shared" si="6"/>
        <v>0</v>
      </c>
      <c r="AW76" s="42">
        <f t="shared" si="6"/>
        <v>0</v>
      </c>
      <c r="AX76" s="30"/>
      <c r="AY76" s="30"/>
      <c r="AZ76" s="30"/>
    </row>
    <row r="77" spans="1:53" ht="11.25" hidden="1" outlineLevel="1" x14ac:dyDescent="0.25">
      <c r="A77" s="23" t="str">
        <f t="shared" si="5"/>
        <v>2</v>
      </c>
      <c r="B77" s="1" t="s">
        <v>217</v>
      </c>
      <c r="D77" s="1" t="s">
        <v>218</v>
      </c>
      <c r="L77" s="33" t="s">
        <v>219</v>
      </c>
      <c r="M77" s="40" t="s">
        <v>220</v>
      </c>
      <c r="N77" s="35" t="s">
        <v>15</v>
      </c>
      <c r="O77" s="88">
        <v>0</v>
      </c>
      <c r="P77" s="88">
        <v>0</v>
      </c>
      <c r="Q77" s="88">
        <v>0</v>
      </c>
      <c r="R77" s="88">
        <v>0</v>
      </c>
      <c r="S77" s="88">
        <v>0</v>
      </c>
      <c r="T77" s="88">
        <v>0</v>
      </c>
      <c r="U77" s="88">
        <v>0</v>
      </c>
      <c r="V77" s="88">
        <v>0</v>
      </c>
      <c r="W77" s="88">
        <v>0</v>
      </c>
      <c r="X77" s="88">
        <v>0</v>
      </c>
      <c r="Y77" s="88">
        <v>0</v>
      </c>
      <c r="Z77" s="88">
        <v>0</v>
      </c>
      <c r="AA77" s="88">
        <v>0</v>
      </c>
      <c r="AB77" s="88">
        <v>0</v>
      </c>
      <c r="AC77" s="88">
        <v>0</v>
      </c>
      <c r="AD77" s="88">
        <v>0</v>
      </c>
      <c r="AE77" s="88">
        <v>0</v>
      </c>
      <c r="AF77" s="88">
        <v>0</v>
      </c>
      <c r="AG77" s="88">
        <v>0</v>
      </c>
      <c r="AH77" s="88">
        <v>0</v>
      </c>
      <c r="AI77" s="88">
        <v>0</v>
      </c>
      <c r="AJ77" s="88">
        <v>0</v>
      </c>
      <c r="AK77" s="88">
        <v>0</v>
      </c>
      <c r="AL77" s="88">
        <v>0</v>
      </c>
      <c r="AM77" s="88">
        <v>0</v>
      </c>
      <c r="AN77" s="88">
        <v>0</v>
      </c>
      <c r="AO77" s="42">
        <f t="shared" si="6"/>
        <v>0</v>
      </c>
      <c r="AP77" s="42">
        <f t="shared" si="6"/>
        <v>0</v>
      </c>
      <c r="AQ77" s="42">
        <f t="shared" si="6"/>
        <v>0</v>
      </c>
      <c r="AR77" s="42">
        <f t="shared" si="6"/>
        <v>0</v>
      </c>
      <c r="AS77" s="42">
        <f t="shared" si="6"/>
        <v>0</v>
      </c>
      <c r="AT77" s="42">
        <f t="shared" si="6"/>
        <v>0</v>
      </c>
      <c r="AU77" s="42">
        <f t="shared" si="6"/>
        <v>0</v>
      </c>
      <c r="AV77" s="42">
        <f t="shared" si="6"/>
        <v>0</v>
      </c>
      <c r="AW77" s="42">
        <f t="shared" si="6"/>
        <v>0</v>
      </c>
      <c r="AX77" s="30"/>
      <c r="AY77" s="30"/>
      <c r="AZ77" s="30"/>
    </row>
    <row r="78" spans="1:53" ht="11.25" hidden="1" outlineLevel="1" x14ac:dyDescent="0.25">
      <c r="A78" s="23" t="str">
        <f t="shared" si="5"/>
        <v>2</v>
      </c>
      <c r="B78" s="1" t="s">
        <v>221</v>
      </c>
      <c r="D78" s="1" t="s">
        <v>222</v>
      </c>
      <c r="L78" s="33" t="s">
        <v>223</v>
      </c>
      <c r="M78" s="40" t="s">
        <v>224</v>
      </c>
      <c r="N78" s="35" t="s">
        <v>15</v>
      </c>
      <c r="O78" s="88">
        <v>0</v>
      </c>
      <c r="P78" s="88">
        <v>0</v>
      </c>
      <c r="Q78" s="88">
        <v>0</v>
      </c>
      <c r="R78" s="88">
        <v>0</v>
      </c>
      <c r="S78" s="88">
        <v>0</v>
      </c>
      <c r="T78" s="88">
        <v>0</v>
      </c>
      <c r="U78" s="88">
        <v>0</v>
      </c>
      <c r="V78" s="88">
        <v>0</v>
      </c>
      <c r="W78" s="88">
        <v>0</v>
      </c>
      <c r="X78" s="88">
        <v>0</v>
      </c>
      <c r="Y78" s="88">
        <v>0</v>
      </c>
      <c r="Z78" s="88">
        <v>0</v>
      </c>
      <c r="AA78" s="88">
        <v>0</v>
      </c>
      <c r="AB78" s="88">
        <v>0</v>
      </c>
      <c r="AC78" s="88">
        <v>0</v>
      </c>
      <c r="AD78" s="88">
        <v>0</v>
      </c>
      <c r="AE78" s="88">
        <v>0</v>
      </c>
      <c r="AF78" s="88">
        <v>0</v>
      </c>
      <c r="AG78" s="88">
        <v>0</v>
      </c>
      <c r="AH78" s="88">
        <v>0</v>
      </c>
      <c r="AI78" s="88">
        <v>0</v>
      </c>
      <c r="AJ78" s="88">
        <v>0</v>
      </c>
      <c r="AK78" s="88">
        <v>0</v>
      </c>
      <c r="AL78" s="88">
        <v>0</v>
      </c>
      <c r="AM78" s="88">
        <v>0</v>
      </c>
      <c r="AN78" s="88">
        <v>0</v>
      </c>
      <c r="AO78" s="42">
        <f t="shared" si="6"/>
        <v>0</v>
      </c>
      <c r="AP78" s="42">
        <f t="shared" si="6"/>
        <v>0</v>
      </c>
      <c r="AQ78" s="42">
        <f t="shared" si="6"/>
        <v>0</v>
      </c>
      <c r="AR78" s="42">
        <f t="shared" si="6"/>
        <v>0</v>
      </c>
      <c r="AS78" s="42">
        <f t="shared" si="6"/>
        <v>0</v>
      </c>
      <c r="AT78" s="42">
        <f t="shared" si="6"/>
        <v>0</v>
      </c>
      <c r="AU78" s="42">
        <f t="shared" si="6"/>
        <v>0</v>
      </c>
      <c r="AV78" s="42">
        <f t="shared" si="6"/>
        <v>0</v>
      </c>
      <c r="AW78" s="42">
        <f t="shared" si="6"/>
        <v>0</v>
      </c>
      <c r="AX78" s="30"/>
      <c r="AY78" s="30"/>
      <c r="AZ78" s="30"/>
    </row>
    <row r="79" spans="1:53" ht="11.25" hidden="1" outlineLevel="1" x14ac:dyDescent="0.25">
      <c r="A79" s="23" t="str">
        <f t="shared" si="5"/>
        <v>2</v>
      </c>
      <c r="D79" s="1" t="s">
        <v>225</v>
      </c>
      <c r="L79" s="33" t="s">
        <v>226</v>
      </c>
      <c r="M79" s="34" t="s">
        <v>227</v>
      </c>
      <c r="N79" s="62" t="s">
        <v>15</v>
      </c>
      <c r="O79" s="88">
        <v>0</v>
      </c>
      <c r="P79" s="88">
        <v>0</v>
      </c>
      <c r="Q79" s="88">
        <v>0</v>
      </c>
      <c r="R79" s="88">
        <v>0</v>
      </c>
      <c r="S79" s="88">
        <v>0</v>
      </c>
      <c r="T79" s="88">
        <v>0</v>
      </c>
      <c r="U79" s="88">
        <v>0</v>
      </c>
      <c r="V79" s="88">
        <v>0</v>
      </c>
      <c r="W79" s="88">
        <v>0</v>
      </c>
      <c r="X79" s="88">
        <v>0</v>
      </c>
      <c r="Y79" s="88">
        <v>0</v>
      </c>
      <c r="Z79" s="88">
        <v>0</v>
      </c>
      <c r="AA79" s="88">
        <v>0</v>
      </c>
      <c r="AB79" s="88">
        <v>0</v>
      </c>
      <c r="AC79" s="88">
        <v>0</v>
      </c>
      <c r="AD79" s="88">
        <v>0</v>
      </c>
      <c r="AE79" s="88">
        <v>0</v>
      </c>
      <c r="AF79" s="88">
        <v>0</v>
      </c>
      <c r="AG79" s="88">
        <v>0</v>
      </c>
      <c r="AH79" s="88">
        <v>0</v>
      </c>
      <c r="AI79" s="88">
        <v>0</v>
      </c>
      <c r="AJ79" s="88">
        <v>0</v>
      </c>
      <c r="AK79" s="88">
        <v>0</v>
      </c>
      <c r="AL79" s="88">
        <v>0</v>
      </c>
      <c r="AM79" s="88">
        <v>0</v>
      </c>
      <c r="AN79" s="88">
        <v>0</v>
      </c>
      <c r="AO79" s="42">
        <f t="shared" si="6"/>
        <v>0</v>
      </c>
      <c r="AP79" s="42">
        <f t="shared" si="6"/>
        <v>0</v>
      </c>
      <c r="AQ79" s="42">
        <f t="shared" si="6"/>
        <v>0</v>
      </c>
      <c r="AR79" s="42">
        <f t="shared" si="6"/>
        <v>0</v>
      </c>
      <c r="AS79" s="42">
        <f t="shared" si="6"/>
        <v>0</v>
      </c>
      <c r="AT79" s="42">
        <f t="shared" si="6"/>
        <v>0</v>
      </c>
      <c r="AU79" s="42">
        <f t="shared" si="6"/>
        <v>0</v>
      </c>
      <c r="AV79" s="42">
        <f t="shared" si="6"/>
        <v>0</v>
      </c>
      <c r="AW79" s="42">
        <f t="shared" si="6"/>
        <v>0</v>
      </c>
      <c r="AX79" s="30"/>
      <c r="AY79" s="30"/>
      <c r="AZ79" s="30"/>
    </row>
    <row r="80" spans="1:53" s="50" customFormat="1" ht="11.25" outlineLevel="1" x14ac:dyDescent="0.25">
      <c r="A80" s="23" t="str">
        <f t="shared" si="5"/>
        <v>2</v>
      </c>
      <c r="C80" s="1"/>
      <c r="D80" s="1" t="s">
        <v>228</v>
      </c>
      <c r="L80" s="51" t="s">
        <v>229</v>
      </c>
      <c r="M80" s="52" t="s">
        <v>230</v>
      </c>
      <c r="N80" s="53" t="s">
        <v>15</v>
      </c>
      <c r="O80" s="84">
        <v>7.83</v>
      </c>
      <c r="P80" s="84">
        <v>36.840000000000003</v>
      </c>
      <c r="Q80" s="84">
        <v>22.15</v>
      </c>
      <c r="R80" s="84">
        <v>-14.690000000000005</v>
      </c>
      <c r="S80" s="84">
        <v>41.121025854000003</v>
      </c>
      <c r="T80" s="84">
        <v>0</v>
      </c>
      <c r="U80" s="84">
        <v>0</v>
      </c>
      <c r="V80" s="84">
        <v>0</v>
      </c>
      <c r="W80" s="84">
        <v>0</v>
      </c>
      <c r="X80" s="84">
        <v>0</v>
      </c>
      <c r="Y80" s="84">
        <v>0</v>
      </c>
      <c r="Z80" s="84">
        <v>0</v>
      </c>
      <c r="AA80" s="84">
        <v>0</v>
      </c>
      <c r="AB80" s="84">
        <v>0</v>
      </c>
      <c r="AC80" s="84">
        <v>0</v>
      </c>
      <c r="AD80" s="84">
        <v>0</v>
      </c>
      <c r="AE80" s="84">
        <v>153.2474073233</v>
      </c>
      <c r="AF80" s="84">
        <v>151.16437283030001</v>
      </c>
      <c r="AG80" s="84">
        <v>148.79981859200001</v>
      </c>
      <c r="AH80" s="84">
        <v>0</v>
      </c>
      <c r="AI80" s="84">
        <v>0</v>
      </c>
      <c r="AJ80" s="84">
        <v>0</v>
      </c>
      <c r="AK80" s="84">
        <v>0</v>
      </c>
      <c r="AL80" s="84">
        <v>0</v>
      </c>
      <c r="AM80" s="84">
        <v>0</v>
      </c>
      <c r="AN80" s="84">
        <v>-100</v>
      </c>
      <c r="AO80" s="29">
        <f t="shared" si="6"/>
        <v>0</v>
      </c>
      <c r="AP80" s="29">
        <f t="shared" si="6"/>
        <v>-1.3592624693515956</v>
      </c>
      <c r="AQ80" s="29">
        <f t="shared" si="6"/>
        <v>-1.5642272011768907</v>
      </c>
      <c r="AR80" s="29">
        <f t="shared" si="6"/>
        <v>-100</v>
      </c>
      <c r="AS80" s="29">
        <f t="shared" si="6"/>
        <v>0</v>
      </c>
      <c r="AT80" s="29">
        <f t="shared" si="6"/>
        <v>0</v>
      </c>
      <c r="AU80" s="29">
        <f t="shared" si="6"/>
        <v>0</v>
      </c>
      <c r="AV80" s="29">
        <f t="shared" si="6"/>
        <v>0</v>
      </c>
      <c r="AW80" s="29">
        <f t="shared" si="6"/>
        <v>0</v>
      </c>
      <c r="AX80" s="39"/>
      <c r="AY80" s="39"/>
      <c r="AZ80" s="39"/>
    </row>
    <row r="81" spans="1:52" ht="11.25" hidden="1" outlineLevel="1" x14ac:dyDescent="0.25">
      <c r="A81" s="23" t="str">
        <f t="shared" si="5"/>
        <v>2</v>
      </c>
      <c r="B81" s="1" t="s">
        <v>231</v>
      </c>
      <c r="D81" s="1" t="s">
        <v>232</v>
      </c>
      <c r="L81" s="33" t="s">
        <v>233</v>
      </c>
      <c r="M81" s="40" t="s">
        <v>234</v>
      </c>
      <c r="N81" s="35" t="s">
        <v>15</v>
      </c>
      <c r="O81" s="88">
        <v>0</v>
      </c>
      <c r="P81" s="88">
        <v>0</v>
      </c>
      <c r="Q81" s="88">
        <v>0</v>
      </c>
      <c r="R81" s="88">
        <v>0</v>
      </c>
      <c r="S81" s="88">
        <v>0</v>
      </c>
      <c r="T81" s="88">
        <v>0</v>
      </c>
      <c r="U81" s="88">
        <v>0</v>
      </c>
      <c r="V81" s="88">
        <v>0</v>
      </c>
      <c r="W81" s="88">
        <v>0</v>
      </c>
      <c r="X81" s="88">
        <v>0</v>
      </c>
      <c r="Y81" s="88">
        <v>0</v>
      </c>
      <c r="Z81" s="88">
        <v>0</v>
      </c>
      <c r="AA81" s="88">
        <v>0</v>
      </c>
      <c r="AB81" s="88">
        <v>0</v>
      </c>
      <c r="AC81" s="88">
        <v>0</v>
      </c>
      <c r="AD81" s="88">
        <v>0</v>
      </c>
      <c r="AE81" s="88">
        <v>0</v>
      </c>
      <c r="AF81" s="88">
        <v>0</v>
      </c>
      <c r="AG81" s="88">
        <v>0</v>
      </c>
      <c r="AH81" s="88">
        <v>0</v>
      </c>
      <c r="AI81" s="88">
        <v>0</v>
      </c>
      <c r="AJ81" s="88">
        <v>0</v>
      </c>
      <c r="AK81" s="88">
        <v>0</v>
      </c>
      <c r="AL81" s="88">
        <v>0</v>
      </c>
      <c r="AM81" s="88">
        <v>0</v>
      </c>
      <c r="AN81" s="88">
        <v>0</v>
      </c>
      <c r="AO81" s="42">
        <f t="shared" si="6"/>
        <v>0</v>
      </c>
      <c r="AP81" s="42">
        <f t="shared" si="6"/>
        <v>0</v>
      </c>
      <c r="AQ81" s="42">
        <f t="shared" si="6"/>
        <v>0</v>
      </c>
      <c r="AR81" s="42">
        <f t="shared" si="6"/>
        <v>0</v>
      </c>
      <c r="AS81" s="42">
        <f t="shared" si="6"/>
        <v>0</v>
      </c>
      <c r="AT81" s="42">
        <f t="shared" si="6"/>
        <v>0</v>
      </c>
      <c r="AU81" s="42">
        <f t="shared" si="6"/>
        <v>0</v>
      </c>
      <c r="AV81" s="42">
        <f t="shared" si="6"/>
        <v>0</v>
      </c>
      <c r="AW81" s="42">
        <f t="shared" si="6"/>
        <v>0</v>
      </c>
      <c r="AX81" s="30"/>
      <c r="AY81" s="30"/>
      <c r="AZ81" s="30"/>
    </row>
    <row r="82" spans="1:52" ht="11.25" hidden="1" outlineLevel="1" x14ac:dyDescent="0.25">
      <c r="A82" s="23" t="str">
        <f t="shared" ref="A82:A141" si="7">A81</f>
        <v>2</v>
      </c>
      <c r="B82" s="1" t="s">
        <v>235</v>
      </c>
      <c r="D82" s="1" t="s">
        <v>236</v>
      </c>
      <c r="L82" s="33" t="s">
        <v>237</v>
      </c>
      <c r="M82" s="40" t="s">
        <v>238</v>
      </c>
      <c r="N82" s="35" t="s">
        <v>15</v>
      </c>
      <c r="O82" s="88">
        <v>0</v>
      </c>
      <c r="P82" s="88">
        <v>0</v>
      </c>
      <c r="Q82" s="88">
        <v>0</v>
      </c>
      <c r="R82" s="88">
        <v>0</v>
      </c>
      <c r="S82" s="88">
        <v>0</v>
      </c>
      <c r="T82" s="88">
        <v>0</v>
      </c>
      <c r="U82" s="88">
        <v>0</v>
      </c>
      <c r="V82" s="88">
        <v>0</v>
      </c>
      <c r="W82" s="88">
        <v>0</v>
      </c>
      <c r="X82" s="88">
        <v>0</v>
      </c>
      <c r="Y82" s="88">
        <v>0</v>
      </c>
      <c r="Z82" s="88">
        <v>0</v>
      </c>
      <c r="AA82" s="88">
        <v>0</v>
      </c>
      <c r="AB82" s="88">
        <v>0</v>
      </c>
      <c r="AC82" s="88">
        <v>0</v>
      </c>
      <c r="AD82" s="88">
        <v>0</v>
      </c>
      <c r="AE82" s="88">
        <v>103.82598489999999</v>
      </c>
      <c r="AF82" s="88">
        <v>97.604719299999999</v>
      </c>
      <c r="AG82" s="88">
        <v>91.383453700000004</v>
      </c>
      <c r="AH82" s="88">
        <v>0</v>
      </c>
      <c r="AI82" s="88">
        <v>0</v>
      </c>
      <c r="AJ82" s="88">
        <v>0</v>
      </c>
      <c r="AK82" s="88">
        <v>0</v>
      </c>
      <c r="AL82" s="88">
        <v>0</v>
      </c>
      <c r="AM82" s="88">
        <v>0</v>
      </c>
      <c r="AN82" s="88">
        <v>0</v>
      </c>
      <c r="AO82" s="42">
        <f t="shared" si="6"/>
        <v>0</v>
      </c>
      <c r="AP82" s="42">
        <f t="shared" si="6"/>
        <v>-5.9920121210427304</v>
      </c>
      <c r="AQ82" s="42">
        <f t="shared" si="6"/>
        <v>-6.3739393388122734</v>
      </c>
      <c r="AR82" s="42">
        <f t="shared" si="6"/>
        <v>-100</v>
      </c>
      <c r="AS82" s="42">
        <f t="shared" si="6"/>
        <v>0</v>
      </c>
      <c r="AT82" s="42">
        <f t="shared" si="6"/>
        <v>0</v>
      </c>
      <c r="AU82" s="42">
        <f t="shared" si="6"/>
        <v>0</v>
      </c>
      <c r="AV82" s="42">
        <f t="shared" si="6"/>
        <v>0</v>
      </c>
      <c r="AW82" s="42">
        <f t="shared" si="6"/>
        <v>0</v>
      </c>
      <c r="AX82" s="30"/>
      <c r="AY82" s="30"/>
      <c r="AZ82" s="30"/>
    </row>
    <row r="83" spans="1:52" ht="11.25" hidden="1" outlineLevel="1" x14ac:dyDescent="0.25">
      <c r="A83" s="23" t="str">
        <f t="shared" si="7"/>
        <v>2</v>
      </c>
      <c r="B83" s="1" t="s">
        <v>239</v>
      </c>
      <c r="D83" s="1" t="s">
        <v>240</v>
      </c>
      <c r="L83" s="33" t="s">
        <v>241</v>
      </c>
      <c r="M83" s="40" t="s">
        <v>242</v>
      </c>
      <c r="N83" s="35" t="s">
        <v>15</v>
      </c>
      <c r="O83" s="88">
        <v>0</v>
      </c>
      <c r="P83" s="88">
        <v>0</v>
      </c>
      <c r="Q83" s="88">
        <v>0</v>
      </c>
      <c r="R83" s="88">
        <v>0</v>
      </c>
      <c r="S83" s="88">
        <v>0</v>
      </c>
      <c r="T83" s="88">
        <v>0</v>
      </c>
      <c r="U83" s="88">
        <v>0</v>
      </c>
      <c r="V83" s="88">
        <v>0</v>
      </c>
      <c r="W83" s="88">
        <v>0</v>
      </c>
      <c r="X83" s="88">
        <v>0</v>
      </c>
      <c r="Y83" s="88">
        <v>0</v>
      </c>
      <c r="Z83" s="88">
        <v>0</v>
      </c>
      <c r="AA83" s="88">
        <v>0</v>
      </c>
      <c r="AB83" s="88">
        <v>0</v>
      </c>
      <c r="AC83" s="88">
        <v>0</v>
      </c>
      <c r="AD83" s="88">
        <v>0</v>
      </c>
      <c r="AE83" s="88">
        <v>0</v>
      </c>
      <c r="AF83" s="88">
        <v>0</v>
      </c>
      <c r="AG83" s="88">
        <v>0</v>
      </c>
      <c r="AH83" s="88">
        <v>0</v>
      </c>
      <c r="AI83" s="88">
        <v>0</v>
      </c>
      <c r="AJ83" s="88">
        <v>0</v>
      </c>
      <c r="AK83" s="88">
        <v>0</v>
      </c>
      <c r="AL83" s="88">
        <v>0</v>
      </c>
      <c r="AM83" s="88">
        <v>0</v>
      </c>
      <c r="AN83" s="88">
        <v>0</v>
      </c>
      <c r="AO83" s="42">
        <f t="shared" ref="AO83:AW110" si="8">IF(AD83=0,0,(AE83-AD83)/AD83*100)</f>
        <v>0</v>
      </c>
      <c r="AP83" s="42">
        <f t="shared" si="8"/>
        <v>0</v>
      </c>
      <c r="AQ83" s="42">
        <f t="shared" si="8"/>
        <v>0</v>
      </c>
      <c r="AR83" s="42">
        <f t="shared" si="8"/>
        <v>0</v>
      </c>
      <c r="AS83" s="42">
        <f t="shared" si="8"/>
        <v>0</v>
      </c>
      <c r="AT83" s="42">
        <f t="shared" si="8"/>
        <v>0</v>
      </c>
      <c r="AU83" s="42">
        <f t="shared" si="8"/>
        <v>0</v>
      </c>
      <c r="AV83" s="42">
        <f t="shared" si="8"/>
        <v>0</v>
      </c>
      <c r="AW83" s="42">
        <f t="shared" si="8"/>
        <v>0</v>
      </c>
      <c r="AX83" s="30"/>
      <c r="AY83" s="30"/>
      <c r="AZ83" s="30"/>
    </row>
    <row r="84" spans="1:52" ht="11.25" outlineLevel="1" x14ac:dyDescent="0.25">
      <c r="A84" s="23" t="str">
        <f t="shared" si="7"/>
        <v>2</v>
      </c>
      <c r="B84" s="1" t="s">
        <v>243</v>
      </c>
      <c r="D84" s="1" t="s">
        <v>244</v>
      </c>
      <c r="L84" s="33" t="s">
        <v>245</v>
      </c>
      <c r="M84" s="40" t="s">
        <v>246</v>
      </c>
      <c r="N84" s="35" t="s">
        <v>15</v>
      </c>
      <c r="O84" s="88">
        <v>7.83</v>
      </c>
      <c r="P84" s="88">
        <v>0</v>
      </c>
      <c r="Q84" s="88">
        <v>0</v>
      </c>
      <c r="R84" s="88">
        <v>0</v>
      </c>
      <c r="S84" s="88">
        <v>13.6</v>
      </c>
      <c r="T84" s="88">
        <v>0</v>
      </c>
      <c r="U84" s="88">
        <v>0</v>
      </c>
      <c r="V84" s="88">
        <v>0</v>
      </c>
      <c r="W84" s="88">
        <v>0</v>
      </c>
      <c r="X84" s="88">
        <v>0</v>
      </c>
      <c r="Y84" s="88">
        <v>0</v>
      </c>
      <c r="Z84" s="88">
        <v>0</v>
      </c>
      <c r="AA84" s="88">
        <v>0</v>
      </c>
      <c r="AB84" s="88">
        <v>0</v>
      </c>
      <c r="AC84" s="88">
        <v>0</v>
      </c>
      <c r="AD84" s="88">
        <v>0</v>
      </c>
      <c r="AE84" s="88">
        <v>17.986000000000001</v>
      </c>
      <c r="AF84" s="88">
        <v>20.683900000000001</v>
      </c>
      <c r="AG84" s="88">
        <v>23.786484999999999</v>
      </c>
      <c r="AH84" s="88">
        <v>0</v>
      </c>
      <c r="AI84" s="88">
        <v>0</v>
      </c>
      <c r="AJ84" s="88">
        <v>0</v>
      </c>
      <c r="AK84" s="88">
        <v>0</v>
      </c>
      <c r="AL84" s="88">
        <v>0</v>
      </c>
      <c r="AM84" s="88">
        <v>0</v>
      </c>
      <c r="AN84" s="88">
        <v>-100</v>
      </c>
      <c r="AO84" s="42">
        <f t="shared" si="8"/>
        <v>0</v>
      </c>
      <c r="AP84" s="42">
        <f t="shared" si="8"/>
        <v>15.000000000000002</v>
      </c>
      <c r="AQ84" s="42">
        <f t="shared" si="8"/>
        <v>14.999999999999988</v>
      </c>
      <c r="AR84" s="42">
        <f t="shared" si="8"/>
        <v>-100</v>
      </c>
      <c r="AS84" s="42">
        <f t="shared" si="8"/>
        <v>0</v>
      </c>
      <c r="AT84" s="42">
        <f t="shared" si="8"/>
        <v>0</v>
      </c>
      <c r="AU84" s="42">
        <f t="shared" si="8"/>
        <v>0</v>
      </c>
      <c r="AV84" s="42">
        <f t="shared" si="8"/>
        <v>0</v>
      </c>
      <c r="AW84" s="42">
        <f t="shared" si="8"/>
        <v>0</v>
      </c>
      <c r="AX84" s="30"/>
      <c r="AY84" s="30"/>
      <c r="AZ84" s="30"/>
    </row>
    <row r="85" spans="1:52" ht="11.25" hidden="1" outlineLevel="1" x14ac:dyDescent="0.25">
      <c r="A85" s="23" t="str">
        <f t="shared" si="7"/>
        <v>2</v>
      </c>
      <c r="B85" s="1" t="s">
        <v>247</v>
      </c>
      <c r="D85" s="1" t="s">
        <v>248</v>
      </c>
      <c r="L85" s="33" t="s">
        <v>249</v>
      </c>
      <c r="M85" s="40" t="s">
        <v>250</v>
      </c>
      <c r="N85" s="35" t="s">
        <v>15</v>
      </c>
      <c r="O85" s="88">
        <v>0</v>
      </c>
      <c r="P85" s="88">
        <v>0</v>
      </c>
      <c r="Q85" s="88">
        <v>0</v>
      </c>
      <c r="R85" s="88">
        <v>0</v>
      </c>
      <c r="S85" s="88">
        <v>0</v>
      </c>
      <c r="T85" s="88">
        <v>0</v>
      </c>
      <c r="U85" s="88">
        <v>0</v>
      </c>
      <c r="V85" s="88">
        <v>0</v>
      </c>
      <c r="W85" s="88">
        <v>0</v>
      </c>
      <c r="X85" s="88">
        <v>0</v>
      </c>
      <c r="Y85" s="88">
        <v>0</v>
      </c>
      <c r="Z85" s="88">
        <v>0</v>
      </c>
      <c r="AA85" s="88">
        <v>0</v>
      </c>
      <c r="AB85" s="88">
        <v>0</v>
      </c>
      <c r="AC85" s="88">
        <v>0</v>
      </c>
      <c r="AD85" s="88">
        <v>0</v>
      </c>
      <c r="AE85" s="88">
        <v>0</v>
      </c>
      <c r="AF85" s="88">
        <v>0</v>
      </c>
      <c r="AG85" s="88">
        <v>0</v>
      </c>
      <c r="AH85" s="88">
        <v>0</v>
      </c>
      <c r="AI85" s="88">
        <v>0</v>
      </c>
      <c r="AJ85" s="88">
        <v>0</v>
      </c>
      <c r="AK85" s="88">
        <v>0</v>
      </c>
      <c r="AL85" s="88">
        <v>0</v>
      </c>
      <c r="AM85" s="88">
        <v>0</v>
      </c>
      <c r="AN85" s="88">
        <v>0</v>
      </c>
      <c r="AO85" s="42">
        <f t="shared" si="8"/>
        <v>0</v>
      </c>
      <c r="AP85" s="42">
        <f t="shared" si="8"/>
        <v>0</v>
      </c>
      <c r="AQ85" s="42">
        <f t="shared" si="8"/>
        <v>0</v>
      </c>
      <c r="AR85" s="42">
        <f t="shared" si="8"/>
        <v>0</v>
      </c>
      <c r="AS85" s="42">
        <f t="shared" si="8"/>
        <v>0</v>
      </c>
      <c r="AT85" s="42">
        <f t="shared" si="8"/>
        <v>0</v>
      </c>
      <c r="AU85" s="42">
        <f t="shared" si="8"/>
        <v>0</v>
      </c>
      <c r="AV85" s="42">
        <f t="shared" si="8"/>
        <v>0</v>
      </c>
      <c r="AW85" s="42">
        <f t="shared" si="8"/>
        <v>0</v>
      </c>
      <c r="AX85" s="30"/>
      <c r="AY85" s="30"/>
      <c r="AZ85" s="30"/>
    </row>
    <row r="86" spans="1:52" ht="11.25" hidden="1" outlineLevel="1" x14ac:dyDescent="0.25">
      <c r="A86" s="23" t="str">
        <f t="shared" si="7"/>
        <v>2</v>
      </c>
      <c r="B86" s="1" t="s">
        <v>251</v>
      </c>
      <c r="D86" s="1" t="s">
        <v>252</v>
      </c>
      <c r="L86" s="33" t="s">
        <v>253</v>
      </c>
      <c r="M86" s="40" t="s">
        <v>254</v>
      </c>
      <c r="N86" s="35" t="s">
        <v>15</v>
      </c>
      <c r="O86" s="88">
        <v>0</v>
      </c>
      <c r="P86" s="88">
        <v>0</v>
      </c>
      <c r="Q86" s="88">
        <v>0</v>
      </c>
      <c r="R86" s="88">
        <v>0</v>
      </c>
      <c r="S86" s="88">
        <v>0</v>
      </c>
      <c r="T86" s="88">
        <v>0</v>
      </c>
      <c r="U86" s="88">
        <v>0</v>
      </c>
      <c r="V86" s="88">
        <v>0</v>
      </c>
      <c r="W86" s="88">
        <v>0</v>
      </c>
      <c r="X86" s="88">
        <v>0</v>
      </c>
      <c r="Y86" s="88">
        <v>0</v>
      </c>
      <c r="Z86" s="88">
        <v>0</v>
      </c>
      <c r="AA86" s="88">
        <v>0</v>
      </c>
      <c r="AB86" s="88">
        <v>0</v>
      </c>
      <c r="AC86" s="88">
        <v>0</v>
      </c>
      <c r="AD86" s="88">
        <v>0</v>
      </c>
      <c r="AE86" s="88">
        <v>0</v>
      </c>
      <c r="AF86" s="88">
        <v>0</v>
      </c>
      <c r="AG86" s="88">
        <v>0</v>
      </c>
      <c r="AH86" s="88">
        <v>0</v>
      </c>
      <c r="AI86" s="88">
        <v>0</v>
      </c>
      <c r="AJ86" s="88">
        <v>0</v>
      </c>
      <c r="AK86" s="88">
        <v>0</v>
      </c>
      <c r="AL86" s="88">
        <v>0</v>
      </c>
      <c r="AM86" s="88">
        <v>0</v>
      </c>
      <c r="AN86" s="88">
        <v>0</v>
      </c>
      <c r="AO86" s="42">
        <f t="shared" si="8"/>
        <v>0</v>
      </c>
      <c r="AP86" s="42">
        <f t="shared" si="8"/>
        <v>0</v>
      </c>
      <c r="AQ86" s="42">
        <f t="shared" si="8"/>
        <v>0</v>
      </c>
      <c r="AR86" s="42">
        <f t="shared" si="8"/>
        <v>0</v>
      </c>
      <c r="AS86" s="42">
        <f t="shared" si="8"/>
        <v>0</v>
      </c>
      <c r="AT86" s="42">
        <f t="shared" si="8"/>
        <v>0</v>
      </c>
      <c r="AU86" s="42">
        <f t="shared" si="8"/>
        <v>0</v>
      </c>
      <c r="AV86" s="42">
        <f t="shared" si="8"/>
        <v>0</v>
      </c>
      <c r="AW86" s="42">
        <f t="shared" si="8"/>
        <v>0</v>
      </c>
      <c r="AX86" s="30"/>
      <c r="AY86" s="30"/>
      <c r="AZ86" s="30"/>
    </row>
    <row r="87" spans="1:52" ht="11.25" hidden="1" outlineLevel="1" x14ac:dyDescent="0.25">
      <c r="A87" s="23" t="str">
        <f t="shared" si="7"/>
        <v>2</v>
      </c>
      <c r="B87" s="1" t="s">
        <v>255</v>
      </c>
      <c r="D87" s="1" t="s">
        <v>256</v>
      </c>
      <c r="L87" s="33" t="s">
        <v>257</v>
      </c>
      <c r="M87" s="40" t="s">
        <v>258</v>
      </c>
      <c r="N87" s="35" t="s">
        <v>15</v>
      </c>
      <c r="O87" s="89">
        <v>0</v>
      </c>
      <c r="P87" s="89">
        <v>0</v>
      </c>
      <c r="Q87" s="89">
        <v>0</v>
      </c>
      <c r="R87" s="88">
        <v>0</v>
      </c>
      <c r="S87" s="89">
        <v>0</v>
      </c>
      <c r="T87" s="89">
        <v>0</v>
      </c>
      <c r="U87" s="89">
        <v>0</v>
      </c>
      <c r="V87" s="89">
        <v>0</v>
      </c>
      <c r="W87" s="89">
        <v>0</v>
      </c>
      <c r="X87" s="89">
        <v>0</v>
      </c>
      <c r="Y87" s="89">
        <v>0</v>
      </c>
      <c r="Z87" s="89">
        <v>0</v>
      </c>
      <c r="AA87" s="89">
        <v>0</v>
      </c>
      <c r="AB87" s="89">
        <v>0</v>
      </c>
      <c r="AC87" s="89">
        <v>0</v>
      </c>
      <c r="AD87" s="89">
        <v>0</v>
      </c>
      <c r="AE87" s="89">
        <v>0</v>
      </c>
      <c r="AF87" s="89">
        <v>0</v>
      </c>
      <c r="AG87" s="89">
        <v>0</v>
      </c>
      <c r="AH87" s="89">
        <v>0</v>
      </c>
      <c r="AI87" s="89">
        <v>0</v>
      </c>
      <c r="AJ87" s="89">
        <v>0</v>
      </c>
      <c r="AK87" s="89">
        <v>0</v>
      </c>
      <c r="AL87" s="89">
        <v>0</v>
      </c>
      <c r="AM87" s="89">
        <v>0</v>
      </c>
      <c r="AN87" s="88">
        <v>0</v>
      </c>
      <c r="AO87" s="42">
        <f t="shared" si="8"/>
        <v>0</v>
      </c>
      <c r="AP87" s="42">
        <f t="shared" si="8"/>
        <v>0</v>
      </c>
      <c r="AQ87" s="42">
        <f t="shared" si="8"/>
        <v>0</v>
      </c>
      <c r="AR87" s="42">
        <f t="shared" si="8"/>
        <v>0</v>
      </c>
      <c r="AS87" s="42">
        <f t="shared" si="8"/>
        <v>0</v>
      </c>
      <c r="AT87" s="42">
        <f t="shared" si="8"/>
        <v>0</v>
      </c>
      <c r="AU87" s="42">
        <f t="shared" si="8"/>
        <v>0</v>
      </c>
      <c r="AV87" s="42">
        <f t="shared" si="8"/>
        <v>0</v>
      </c>
      <c r="AW87" s="42">
        <f t="shared" si="8"/>
        <v>0</v>
      </c>
      <c r="AX87" s="30"/>
      <c r="AY87" s="30"/>
      <c r="AZ87" s="30"/>
    </row>
    <row r="88" spans="1:52" ht="11.25" outlineLevel="1" x14ac:dyDescent="0.25">
      <c r="A88" s="23" t="str">
        <f t="shared" si="7"/>
        <v>2</v>
      </c>
      <c r="B88" s="1" t="s">
        <v>259</v>
      </c>
      <c r="D88" s="1" t="s">
        <v>260</v>
      </c>
      <c r="L88" s="33" t="s">
        <v>261</v>
      </c>
      <c r="M88" s="40" t="s">
        <v>262</v>
      </c>
      <c r="N88" s="35" t="s">
        <v>15</v>
      </c>
      <c r="O88" s="88">
        <v>0</v>
      </c>
      <c r="P88" s="88">
        <v>36.840000000000003</v>
      </c>
      <c r="Q88" s="88">
        <v>22.15</v>
      </c>
      <c r="R88" s="88">
        <v>-14.690000000000005</v>
      </c>
      <c r="S88" s="88">
        <v>27.521025854000001</v>
      </c>
      <c r="T88" s="88">
        <v>0</v>
      </c>
      <c r="U88" s="88">
        <v>0</v>
      </c>
      <c r="V88" s="88">
        <v>0</v>
      </c>
      <c r="W88" s="88">
        <v>0</v>
      </c>
      <c r="X88" s="88">
        <v>0</v>
      </c>
      <c r="Y88" s="88">
        <v>0</v>
      </c>
      <c r="Z88" s="88">
        <v>0</v>
      </c>
      <c r="AA88" s="88">
        <v>0</v>
      </c>
      <c r="AB88" s="88">
        <v>0</v>
      </c>
      <c r="AC88" s="88">
        <v>0</v>
      </c>
      <c r="AD88" s="88">
        <v>0</v>
      </c>
      <c r="AE88" s="88">
        <v>31.4354224233</v>
      </c>
      <c r="AF88" s="88">
        <v>32.875753530300003</v>
      </c>
      <c r="AG88" s="88">
        <v>33.629879891999998</v>
      </c>
      <c r="AH88" s="88">
        <v>0</v>
      </c>
      <c r="AI88" s="88">
        <v>0</v>
      </c>
      <c r="AJ88" s="88">
        <v>0</v>
      </c>
      <c r="AK88" s="88">
        <v>0</v>
      </c>
      <c r="AL88" s="88">
        <v>0</v>
      </c>
      <c r="AM88" s="88">
        <v>0</v>
      </c>
      <c r="AN88" s="88">
        <v>-100</v>
      </c>
      <c r="AO88" s="42">
        <f t="shared" si="8"/>
        <v>0</v>
      </c>
      <c r="AP88" s="42">
        <f t="shared" si="8"/>
        <v>4.5818729190431551</v>
      </c>
      <c r="AQ88" s="42">
        <f t="shared" si="8"/>
        <v>2.2938679139474432</v>
      </c>
      <c r="AR88" s="42">
        <f t="shared" si="8"/>
        <v>-100</v>
      </c>
      <c r="AS88" s="42">
        <f t="shared" si="8"/>
        <v>0</v>
      </c>
      <c r="AT88" s="42">
        <f t="shared" si="8"/>
        <v>0</v>
      </c>
      <c r="AU88" s="42">
        <f t="shared" si="8"/>
        <v>0</v>
      </c>
      <c r="AV88" s="42">
        <f t="shared" si="8"/>
        <v>0</v>
      </c>
      <c r="AW88" s="42">
        <f t="shared" si="8"/>
        <v>0</v>
      </c>
      <c r="AX88" s="30"/>
      <c r="AY88" s="30"/>
      <c r="AZ88" s="30"/>
    </row>
    <row r="89" spans="1:52" ht="11.25" hidden="1" outlineLevel="1" x14ac:dyDescent="0.25">
      <c r="A89" s="23" t="str">
        <f t="shared" si="7"/>
        <v>2</v>
      </c>
      <c r="B89" s="1" t="s">
        <v>263</v>
      </c>
      <c r="D89" s="1" t="s">
        <v>264</v>
      </c>
      <c r="L89" s="33" t="s">
        <v>265</v>
      </c>
      <c r="M89" s="63" t="s">
        <v>266</v>
      </c>
      <c r="N89" s="35" t="s">
        <v>15</v>
      </c>
      <c r="O89" s="88">
        <v>0</v>
      </c>
      <c r="P89" s="88">
        <v>0</v>
      </c>
      <c r="Q89" s="88">
        <v>0</v>
      </c>
      <c r="R89" s="88">
        <v>0</v>
      </c>
      <c r="S89" s="88">
        <v>0</v>
      </c>
      <c r="T89" s="88">
        <v>0</v>
      </c>
      <c r="U89" s="88">
        <v>0</v>
      </c>
      <c r="V89" s="88">
        <v>0</v>
      </c>
      <c r="W89" s="88">
        <v>0</v>
      </c>
      <c r="X89" s="88">
        <v>0</v>
      </c>
      <c r="Y89" s="88">
        <v>0</v>
      </c>
      <c r="Z89" s="88">
        <v>0</v>
      </c>
      <c r="AA89" s="88">
        <v>0</v>
      </c>
      <c r="AB89" s="88">
        <v>0</v>
      </c>
      <c r="AC89" s="88">
        <v>0</v>
      </c>
      <c r="AD89" s="88">
        <v>0</v>
      </c>
      <c r="AE89" s="88">
        <v>0</v>
      </c>
      <c r="AF89" s="88">
        <v>0</v>
      </c>
      <c r="AG89" s="88">
        <v>0</v>
      </c>
      <c r="AH89" s="88">
        <v>0</v>
      </c>
      <c r="AI89" s="88">
        <v>0</v>
      </c>
      <c r="AJ89" s="88">
        <v>0</v>
      </c>
      <c r="AK89" s="88">
        <v>0</v>
      </c>
      <c r="AL89" s="88">
        <v>0</v>
      </c>
      <c r="AM89" s="88">
        <v>0</v>
      </c>
      <c r="AN89" s="88">
        <v>0</v>
      </c>
      <c r="AO89" s="42">
        <f t="shared" si="8"/>
        <v>0</v>
      </c>
      <c r="AP89" s="42">
        <f t="shared" si="8"/>
        <v>0</v>
      </c>
      <c r="AQ89" s="42">
        <f t="shared" si="8"/>
        <v>0</v>
      </c>
      <c r="AR89" s="42">
        <f t="shared" si="8"/>
        <v>0</v>
      </c>
      <c r="AS89" s="42">
        <f t="shared" si="8"/>
        <v>0</v>
      </c>
      <c r="AT89" s="42">
        <f t="shared" si="8"/>
        <v>0</v>
      </c>
      <c r="AU89" s="42">
        <f t="shared" si="8"/>
        <v>0</v>
      </c>
      <c r="AV89" s="42">
        <f t="shared" si="8"/>
        <v>0</v>
      </c>
      <c r="AW89" s="42">
        <f t="shared" si="8"/>
        <v>0</v>
      </c>
      <c r="AX89" s="30"/>
      <c r="AY89" s="30"/>
      <c r="AZ89" s="30"/>
    </row>
    <row r="90" spans="1:52" ht="67.5" hidden="1" outlineLevel="1" x14ac:dyDescent="0.25">
      <c r="A90" s="23" t="str">
        <f t="shared" si="7"/>
        <v>2</v>
      </c>
      <c r="B90" s="1" t="s">
        <v>267</v>
      </c>
      <c r="D90" s="1" t="s">
        <v>268</v>
      </c>
      <c r="L90" s="33" t="s">
        <v>269</v>
      </c>
      <c r="M90" s="64" t="s">
        <v>270</v>
      </c>
      <c r="N90" s="35" t="s">
        <v>15</v>
      </c>
      <c r="O90" s="91"/>
      <c r="P90" s="91"/>
      <c r="Q90" s="91"/>
      <c r="R90" s="88">
        <v>0</v>
      </c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  <c r="AI90" s="91"/>
      <c r="AJ90" s="91"/>
      <c r="AK90" s="91"/>
      <c r="AL90" s="91"/>
      <c r="AM90" s="91"/>
      <c r="AN90" s="88">
        <v>0</v>
      </c>
      <c r="AO90" s="42">
        <f t="shared" si="8"/>
        <v>0</v>
      </c>
      <c r="AP90" s="42">
        <f t="shared" si="8"/>
        <v>0</v>
      </c>
      <c r="AQ90" s="42">
        <f t="shared" si="8"/>
        <v>0</v>
      </c>
      <c r="AR90" s="42">
        <f t="shared" si="8"/>
        <v>0</v>
      </c>
      <c r="AS90" s="42">
        <f t="shared" si="8"/>
        <v>0</v>
      </c>
      <c r="AT90" s="42">
        <f t="shared" si="8"/>
        <v>0</v>
      </c>
      <c r="AU90" s="42">
        <f t="shared" si="8"/>
        <v>0</v>
      </c>
      <c r="AV90" s="42">
        <f t="shared" si="8"/>
        <v>0</v>
      </c>
      <c r="AW90" s="42">
        <f t="shared" si="8"/>
        <v>0</v>
      </c>
      <c r="AX90" s="30"/>
      <c r="AY90" s="30"/>
      <c r="AZ90" s="30"/>
    </row>
    <row r="91" spans="1:52" ht="11.25" outlineLevel="1" x14ac:dyDescent="0.25">
      <c r="A91" s="23" t="str">
        <f t="shared" si="7"/>
        <v>2</v>
      </c>
      <c r="B91" s="1" t="s">
        <v>271</v>
      </c>
      <c r="D91" s="1" t="s">
        <v>272</v>
      </c>
      <c r="L91" s="33" t="s">
        <v>273</v>
      </c>
      <c r="M91" s="34" t="s">
        <v>271</v>
      </c>
      <c r="N91" s="35" t="s">
        <v>15</v>
      </c>
      <c r="O91" s="88">
        <v>0</v>
      </c>
      <c r="P91" s="88">
        <v>42.52</v>
      </c>
      <c r="Q91" s="88">
        <v>0</v>
      </c>
      <c r="R91" s="88">
        <v>-42.52</v>
      </c>
      <c r="S91" s="88">
        <v>0</v>
      </c>
      <c r="T91" s="88">
        <v>46.88</v>
      </c>
      <c r="U91" s="88">
        <v>0</v>
      </c>
      <c r="V91" s="88">
        <v>0</v>
      </c>
      <c r="W91" s="88">
        <v>0</v>
      </c>
      <c r="X91" s="88">
        <v>0</v>
      </c>
      <c r="Y91" s="88">
        <v>0</v>
      </c>
      <c r="Z91" s="88">
        <v>0</v>
      </c>
      <c r="AA91" s="88">
        <v>0</v>
      </c>
      <c r="AB91" s="88">
        <v>0</v>
      </c>
      <c r="AC91" s="88">
        <v>0</v>
      </c>
      <c r="AD91" s="88">
        <v>0</v>
      </c>
      <c r="AE91" s="88">
        <v>0</v>
      </c>
      <c r="AF91" s="88">
        <v>0</v>
      </c>
      <c r="AG91" s="88">
        <v>0</v>
      </c>
      <c r="AH91" s="88">
        <v>0</v>
      </c>
      <c r="AI91" s="88">
        <v>0</v>
      </c>
      <c r="AJ91" s="88">
        <v>0</v>
      </c>
      <c r="AK91" s="88">
        <v>0</v>
      </c>
      <c r="AL91" s="88">
        <v>0</v>
      </c>
      <c r="AM91" s="88">
        <v>0</v>
      </c>
      <c r="AN91" s="88">
        <v>0</v>
      </c>
      <c r="AO91" s="42">
        <f t="shared" si="8"/>
        <v>0</v>
      </c>
      <c r="AP91" s="42">
        <f t="shared" si="8"/>
        <v>0</v>
      </c>
      <c r="AQ91" s="42">
        <f t="shared" si="8"/>
        <v>0</v>
      </c>
      <c r="AR91" s="42">
        <f t="shared" si="8"/>
        <v>0</v>
      </c>
      <c r="AS91" s="42">
        <f t="shared" si="8"/>
        <v>0</v>
      </c>
      <c r="AT91" s="42">
        <f t="shared" si="8"/>
        <v>0</v>
      </c>
      <c r="AU91" s="42">
        <f t="shared" si="8"/>
        <v>0</v>
      </c>
      <c r="AV91" s="42">
        <f t="shared" si="8"/>
        <v>0</v>
      </c>
      <c r="AW91" s="42">
        <f t="shared" si="8"/>
        <v>0</v>
      </c>
      <c r="AX91" s="30"/>
      <c r="AY91" s="30"/>
      <c r="AZ91" s="30"/>
    </row>
    <row r="92" spans="1:52" ht="11.25" hidden="1" outlineLevel="1" x14ac:dyDescent="0.25">
      <c r="A92" s="23" t="str">
        <f t="shared" si="7"/>
        <v>2</v>
      </c>
      <c r="D92" s="1" t="s">
        <v>274</v>
      </c>
      <c r="L92" s="33" t="s">
        <v>275</v>
      </c>
      <c r="M92" s="34" t="s">
        <v>276</v>
      </c>
      <c r="N92" s="35" t="s">
        <v>15</v>
      </c>
      <c r="O92" s="89">
        <v>0</v>
      </c>
      <c r="P92" s="89"/>
      <c r="Q92" s="89"/>
      <c r="R92" s="88">
        <v>0</v>
      </c>
      <c r="S92" s="89">
        <v>0</v>
      </c>
      <c r="T92" s="89">
        <v>0</v>
      </c>
      <c r="U92" s="89">
        <v>0</v>
      </c>
      <c r="V92" s="89">
        <v>0</v>
      </c>
      <c r="W92" s="89">
        <v>0</v>
      </c>
      <c r="X92" s="89"/>
      <c r="Y92" s="89"/>
      <c r="Z92" s="89"/>
      <c r="AA92" s="89"/>
      <c r="AB92" s="89"/>
      <c r="AC92" s="89"/>
      <c r="AD92" s="89">
        <v>0</v>
      </c>
      <c r="AE92" s="89">
        <v>0</v>
      </c>
      <c r="AF92" s="89">
        <v>0</v>
      </c>
      <c r="AG92" s="89">
        <v>0</v>
      </c>
      <c r="AH92" s="89"/>
      <c r="AI92" s="89"/>
      <c r="AJ92" s="89"/>
      <c r="AK92" s="89"/>
      <c r="AL92" s="89"/>
      <c r="AM92" s="89"/>
      <c r="AN92" s="88">
        <v>0</v>
      </c>
      <c r="AO92" s="42">
        <f t="shared" si="8"/>
        <v>0</v>
      </c>
      <c r="AP92" s="42">
        <f t="shared" si="8"/>
        <v>0</v>
      </c>
      <c r="AQ92" s="42">
        <f t="shared" si="8"/>
        <v>0</v>
      </c>
      <c r="AR92" s="42">
        <f t="shared" si="8"/>
        <v>0</v>
      </c>
      <c r="AS92" s="42">
        <f t="shared" si="8"/>
        <v>0</v>
      </c>
      <c r="AT92" s="42">
        <f t="shared" si="8"/>
        <v>0</v>
      </c>
      <c r="AU92" s="42">
        <f t="shared" si="8"/>
        <v>0</v>
      </c>
      <c r="AV92" s="42">
        <f t="shared" si="8"/>
        <v>0</v>
      </c>
      <c r="AW92" s="42">
        <f t="shared" si="8"/>
        <v>0</v>
      </c>
      <c r="AX92" s="30"/>
      <c r="AY92" s="30"/>
      <c r="AZ92" s="30"/>
    </row>
    <row r="93" spans="1:52" ht="11.25" hidden="1" outlineLevel="1" x14ac:dyDescent="0.25">
      <c r="A93" s="23" t="str">
        <f t="shared" si="7"/>
        <v>2</v>
      </c>
      <c r="B93" s="1" t="s">
        <v>277</v>
      </c>
      <c r="D93" s="1" t="s">
        <v>278</v>
      </c>
      <c r="L93" s="33" t="s">
        <v>279</v>
      </c>
      <c r="M93" s="40" t="s">
        <v>277</v>
      </c>
      <c r="N93" s="35" t="s">
        <v>15</v>
      </c>
      <c r="O93" s="89">
        <v>0</v>
      </c>
      <c r="P93" s="89"/>
      <c r="Q93" s="89"/>
      <c r="R93" s="88">
        <v>0</v>
      </c>
      <c r="S93" s="89">
        <v>0</v>
      </c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8">
        <v>0</v>
      </c>
      <c r="AO93" s="42">
        <f t="shared" si="8"/>
        <v>0</v>
      </c>
      <c r="AP93" s="42">
        <f t="shared" si="8"/>
        <v>0</v>
      </c>
      <c r="AQ93" s="42">
        <f t="shared" si="8"/>
        <v>0</v>
      </c>
      <c r="AR93" s="42">
        <f t="shared" si="8"/>
        <v>0</v>
      </c>
      <c r="AS93" s="42">
        <f t="shared" si="8"/>
        <v>0</v>
      </c>
      <c r="AT93" s="42">
        <f t="shared" si="8"/>
        <v>0</v>
      </c>
      <c r="AU93" s="42">
        <f t="shared" si="8"/>
        <v>0</v>
      </c>
      <c r="AV93" s="42">
        <f t="shared" si="8"/>
        <v>0</v>
      </c>
      <c r="AW93" s="42">
        <f t="shared" si="8"/>
        <v>0</v>
      </c>
      <c r="AX93" s="30"/>
      <c r="AY93" s="30"/>
      <c r="AZ93" s="30"/>
    </row>
    <row r="94" spans="1:52" ht="11.25" hidden="1" outlineLevel="1" x14ac:dyDescent="0.25">
      <c r="A94" s="23" t="str">
        <f t="shared" si="7"/>
        <v>2</v>
      </c>
      <c r="B94" s="1" t="s">
        <v>280</v>
      </c>
      <c r="D94" s="1" t="s">
        <v>281</v>
      </c>
      <c r="L94" s="33" t="s">
        <v>282</v>
      </c>
      <c r="M94" s="34" t="s">
        <v>280</v>
      </c>
      <c r="N94" s="35" t="s">
        <v>15</v>
      </c>
      <c r="O94" s="89"/>
      <c r="P94" s="89"/>
      <c r="Q94" s="89"/>
      <c r="R94" s="88">
        <v>0</v>
      </c>
      <c r="S94" s="89">
        <v>0</v>
      </c>
      <c r="T94" s="89">
        <v>0</v>
      </c>
      <c r="U94" s="89">
        <v>0</v>
      </c>
      <c r="V94" s="89">
        <v>0</v>
      </c>
      <c r="W94" s="89">
        <v>0</v>
      </c>
      <c r="X94" s="89">
        <v>0</v>
      </c>
      <c r="Y94" s="89">
        <v>0</v>
      </c>
      <c r="Z94" s="89">
        <v>0</v>
      </c>
      <c r="AA94" s="89">
        <v>0</v>
      </c>
      <c r="AB94" s="89">
        <v>0</v>
      </c>
      <c r="AC94" s="89">
        <v>0</v>
      </c>
      <c r="AD94" s="89">
        <v>0</v>
      </c>
      <c r="AE94" s="89">
        <v>0</v>
      </c>
      <c r="AF94" s="89">
        <v>0</v>
      </c>
      <c r="AG94" s="89">
        <v>0</v>
      </c>
      <c r="AH94" s="89">
        <v>0</v>
      </c>
      <c r="AI94" s="89">
        <v>0</v>
      </c>
      <c r="AJ94" s="89">
        <v>0</v>
      </c>
      <c r="AK94" s="89">
        <v>0</v>
      </c>
      <c r="AL94" s="89">
        <v>0</v>
      </c>
      <c r="AM94" s="89">
        <v>0</v>
      </c>
      <c r="AN94" s="88">
        <v>0</v>
      </c>
      <c r="AO94" s="42">
        <f t="shared" si="8"/>
        <v>0</v>
      </c>
      <c r="AP94" s="42">
        <f t="shared" si="8"/>
        <v>0</v>
      </c>
      <c r="AQ94" s="42">
        <f t="shared" si="8"/>
        <v>0</v>
      </c>
      <c r="AR94" s="42">
        <f t="shared" si="8"/>
        <v>0</v>
      </c>
      <c r="AS94" s="42">
        <f t="shared" si="8"/>
        <v>0</v>
      </c>
      <c r="AT94" s="42">
        <f t="shared" si="8"/>
        <v>0</v>
      </c>
      <c r="AU94" s="42">
        <f t="shared" si="8"/>
        <v>0</v>
      </c>
      <c r="AV94" s="42">
        <f t="shared" si="8"/>
        <v>0</v>
      </c>
      <c r="AW94" s="42">
        <f t="shared" si="8"/>
        <v>0</v>
      </c>
      <c r="AX94" s="30"/>
      <c r="AY94" s="30"/>
      <c r="AZ94" s="30"/>
    </row>
    <row r="95" spans="1:52" ht="11.25" hidden="1" outlineLevel="1" x14ac:dyDescent="0.25">
      <c r="A95" s="23" t="str">
        <f t="shared" si="7"/>
        <v>2</v>
      </c>
      <c r="B95" s="1" t="s">
        <v>283</v>
      </c>
      <c r="D95" s="1" t="s">
        <v>284</v>
      </c>
      <c r="L95" s="33" t="s">
        <v>285</v>
      </c>
      <c r="M95" s="34" t="s">
        <v>283</v>
      </c>
      <c r="N95" s="35" t="s">
        <v>15</v>
      </c>
      <c r="O95" s="89"/>
      <c r="P95" s="89"/>
      <c r="Q95" s="89"/>
      <c r="R95" s="88">
        <v>0</v>
      </c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8">
        <v>0</v>
      </c>
      <c r="AO95" s="42">
        <f t="shared" si="8"/>
        <v>0</v>
      </c>
      <c r="AP95" s="42">
        <f t="shared" si="8"/>
        <v>0</v>
      </c>
      <c r="AQ95" s="42">
        <f t="shared" si="8"/>
        <v>0</v>
      </c>
      <c r="AR95" s="42">
        <f t="shared" si="8"/>
        <v>0</v>
      </c>
      <c r="AS95" s="42">
        <f t="shared" si="8"/>
        <v>0</v>
      </c>
      <c r="AT95" s="42">
        <f t="shared" si="8"/>
        <v>0</v>
      </c>
      <c r="AU95" s="42">
        <f t="shared" si="8"/>
        <v>0</v>
      </c>
      <c r="AV95" s="42">
        <f t="shared" si="8"/>
        <v>0</v>
      </c>
      <c r="AW95" s="42">
        <f t="shared" si="8"/>
        <v>0</v>
      </c>
      <c r="AX95" s="30"/>
      <c r="AY95" s="30"/>
      <c r="AZ95" s="30"/>
    </row>
    <row r="96" spans="1:52" ht="11.25" hidden="1" outlineLevel="1" x14ac:dyDescent="0.25">
      <c r="A96" s="23" t="str">
        <f t="shared" si="7"/>
        <v>2</v>
      </c>
      <c r="B96" s="1" t="s">
        <v>286</v>
      </c>
      <c r="D96" s="1" t="s">
        <v>287</v>
      </c>
      <c r="L96" s="33" t="s">
        <v>288</v>
      </c>
      <c r="M96" s="34" t="s">
        <v>286</v>
      </c>
      <c r="N96" s="35" t="s">
        <v>15</v>
      </c>
      <c r="O96" s="89"/>
      <c r="P96" s="89"/>
      <c r="Q96" s="89"/>
      <c r="R96" s="88">
        <v>0</v>
      </c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8">
        <v>0</v>
      </c>
      <c r="AO96" s="42">
        <f t="shared" si="8"/>
        <v>0</v>
      </c>
      <c r="AP96" s="42">
        <f t="shared" si="8"/>
        <v>0</v>
      </c>
      <c r="AQ96" s="42">
        <f t="shared" si="8"/>
        <v>0</v>
      </c>
      <c r="AR96" s="42">
        <f t="shared" si="8"/>
        <v>0</v>
      </c>
      <c r="AS96" s="42">
        <f t="shared" si="8"/>
        <v>0</v>
      </c>
      <c r="AT96" s="42">
        <f t="shared" si="8"/>
        <v>0</v>
      </c>
      <c r="AU96" s="42">
        <f t="shared" si="8"/>
        <v>0</v>
      </c>
      <c r="AV96" s="42">
        <f t="shared" si="8"/>
        <v>0</v>
      </c>
      <c r="AW96" s="42">
        <f t="shared" si="8"/>
        <v>0</v>
      </c>
      <c r="AX96" s="30"/>
      <c r="AY96" s="30"/>
      <c r="AZ96" s="30"/>
    </row>
    <row r="97" spans="1:52" ht="11.25" hidden="1" outlineLevel="1" x14ac:dyDescent="0.25">
      <c r="A97" s="23" t="str">
        <f t="shared" si="7"/>
        <v>2</v>
      </c>
      <c r="B97" s="1" t="s">
        <v>289</v>
      </c>
      <c r="D97" s="1" t="s">
        <v>290</v>
      </c>
      <c r="L97" s="33" t="s">
        <v>291</v>
      </c>
      <c r="M97" s="34" t="s">
        <v>289</v>
      </c>
      <c r="N97" s="35" t="s">
        <v>15</v>
      </c>
      <c r="O97" s="88">
        <v>0</v>
      </c>
      <c r="P97" s="88">
        <v>0</v>
      </c>
      <c r="Q97" s="88">
        <v>0</v>
      </c>
      <c r="R97" s="88">
        <v>0</v>
      </c>
      <c r="S97" s="88">
        <v>0</v>
      </c>
      <c r="T97" s="88">
        <v>0</v>
      </c>
      <c r="U97" s="88">
        <v>0</v>
      </c>
      <c r="V97" s="88">
        <v>0</v>
      </c>
      <c r="W97" s="88">
        <v>0</v>
      </c>
      <c r="X97" s="88">
        <v>0</v>
      </c>
      <c r="Y97" s="88">
        <v>0</v>
      </c>
      <c r="Z97" s="88">
        <v>0</v>
      </c>
      <c r="AA97" s="88">
        <v>0</v>
      </c>
      <c r="AB97" s="88">
        <v>0</v>
      </c>
      <c r="AC97" s="88">
        <v>0</v>
      </c>
      <c r="AD97" s="88">
        <v>0</v>
      </c>
      <c r="AE97" s="88">
        <v>0</v>
      </c>
      <c r="AF97" s="88">
        <v>0</v>
      </c>
      <c r="AG97" s="88">
        <v>0</v>
      </c>
      <c r="AH97" s="88">
        <v>0</v>
      </c>
      <c r="AI97" s="88">
        <v>0</v>
      </c>
      <c r="AJ97" s="88">
        <v>0</v>
      </c>
      <c r="AK97" s="88">
        <v>0</v>
      </c>
      <c r="AL97" s="88">
        <v>0</v>
      </c>
      <c r="AM97" s="88">
        <v>0</v>
      </c>
      <c r="AN97" s="88">
        <v>0</v>
      </c>
      <c r="AO97" s="42">
        <f t="shared" si="8"/>
        <v>0</v>
      </c>
      <c r="AP97" s="42">
        <f t="shared" si="8"/>
        <v>0</v>
      </c>
      <c r="AQ97" s="42">
        <f t="shared" si="8"/>
        <v>0</v>
      </c>
      <c r="AR97" s="42">
        <f t="shared" si="8"/>
        <v>0</v>
      </c>
      <c r="AS97" s="42">
        <f t="shared" si="8"/>
        <v>0</v>
      </c>
      <c r="AT97" s="42">
        <f t="shared" si="8"/>
        <v>0</v>
      </c>
      <c r="AU97" s="42">
        <f t="shared" si="8"/>
        <v>0</v>
      </c>
      <c r="AV97" s="42">
        <f t="shared" si="8"/>
        <v>0</v>
      </c>
      <c r="AW97" s="42">
        <f t="shared" si="8"/>
        <v>0</v>
      </c>
      <c r="AX97" s="30"/>
      <c r="AY97" s="30"/>
      <c r="AZ97" s="30"/>
    </row>
    <row r="98" spans="1:52" ht="11.25" hidden="1" outlineLevel="1" x14ac:dyDescent="0.25">
      <c r="A98" s="23" t="str">
        <f t="shared" si="7"/>
        <v>2</v>
      </c>
      <c r="D98" s="1" t="s">
        <v>292</v>
      </c>
      <c r="L98" s="33" t="s">
        <v>293</v>
      </c>
      <c r="M98" s="40" t="s">
        <v>294</v>
      </c>
      <c r="N98" s="35" t="s">
        <v>15</v>
      </c>
      <c r="O98" s="89"/>
      <c r="P98" s="89"/>
      <c r="Q98" s="89"/>
      <c r="R98" s="88">
        <v>0</v>
      </c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89"/>
      <c r="AN98" s="88">
        <v>0</v>
      </c>
      <c r="AO98" s="42">
        <f t="shared" si="8"/>
        <v>0</v>
      </c>
      <c r="AP98" s="42">
        <f t="shared" si="8"/>
        <v>0</v>
      </c>
      <c r="AQ98" s="42">
        <f t="shared" si="8"/>
        <v>0</v>
      </c>
      <c r="AR98" s="42">
        <f t="shared" si="8"/>
        <v>0</v>
      </c>
      <c r="AS98" s="42">
        <f t="shared" si="8"/>
        <v>0</v>
      </c>
      <c r="AT98" s="42">
        <f t="shared" si="8"/>
        <v>0</v>
      </c>
      <c r="AU98" s="42">
        <f t="shared" si="8"/>
        <v>0</v>
      </c>
      <c r="AV98" s="42">
        <f t="shared" si="8"/>
        <v>0</v>
      </c>
      <c r="AW98" s="42">
        <f t="shared" si="8"/>
        <v>0</v>
      </c>
      <c r="AX98" s="30"/>
      <c r="AY98" s="30"/>
      <c r="AZ98" s="30"/>
    </row>
    <row r="99" spans="1:52" ht="11.25" hidden="1" outlineLevel="1" x14ac:dyDescent="0.25">
      <c r="A99" s="23" t="str">
        <f t="shared" si="7"/>
        <v>2</v>
      </c>
      <c r="D99" s="1" t="s">
        <v>295</v>
      </c>
      <c r="L99" s="33" t="s">
        <v>296</v>
      </c>
      <c r="M99" s="40" t="s">
        <v>297</v>
      </c>
      <c r="N99" s="35" t="s">
        <v>15</v>
      </c>
      <c r="O99" s="89"/>
      <c r="P99" s="89"/>
      <c r="Q99" s="89"/>
      <c r="R99" s="88">
        <v>0</v>
      </c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8">
        <v>0</v>
      </c>
      <c r="AO99" s="42">
        <f t="shared" si="8"/>
        <v>0</v>
      </c>
      <c r="AP99" s="42">
        <f t="shared" si="8"/>
        <v>0</v>
      </c>
      <c r="AQ99" s="42">
        <f t="shared" si="8"/>
        <v>0</v>
      </c>
      <c r="AR99" s="42">
        <f t="shared" si="8"/>
        <v>0</v>
      </c>
      <c r="AS99" s="42">
        <f t="shared" si="8"/>
        <v>0</v>
      </c>
      <c r="AT99" s="42">
        <f t="shared" si="8"/>
        <v>0</v>
      </c>
      <c r="AU99" s="42">
        <f t="shared" si="8"/>
        <v>0</v>
      </c>
      <c r="AV99" s="42">
        <f t="shared" si="8"/>
        <v>0</v>
      </c>
      <c r="AW99" s="42">
        <f t="shared" si="8"/>
        <v>0</v>
      </c>
      <c r="AX99" s="30"/>
      <c r="AY99" s="30"/>
      <c r="AZ99" s="30"/>
    </row>
    <row r="100" spans="1:52" ht="22.5" hidden="1" outlineLevel="1" x14ac:dyDescent="0.25">
      <c r="A100" s="23" t="str">
        <f t="shared" si="7"/>
        <v>2</v>
      </c>
      <c r="B100" s="1" t="s">
        <v>298</v>
      </c>
      <c r="D100" s="1" t="s">
        <v>299</v>
      </c>
      <c r="L100" s="33" t="s">
        <v>300</v>
      </c>
      <c r="M100" s="34" t="s">
        <v>301</v>
      </c>
      <c r="N100" s="35" t="s">
        <v>15</v>
      </c>
      <c r="O100" s="89"/>
      <c r="P100" s="89"/>
      <c r="Q100" s="89"/>
      <c r="R100" s="88">
        <v>0</v>
      </c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  <c r="AL100" s="89"/>
      <c r="AM100" s="89"/>
      <c r="AN100" s="88">
        <v>0</v>
      </c>
      <c r="AO100" s="42">
        <f t="shared" si="8"/>
        <v>0</v>
      </c>
      <c r="AP100" s="42">
        <f t="shared" si="8"/>
        <v>0</v>
      </c>
      <c r="AQ100" s="42">
        <f t="shared" si="8"/>
        <v>0</v>
      </c>
      <c r="AR100" s="42">
        <f t="shared" si="8"/>
        <v>0</v>
      </c>
      <c r="AS100" s="42">
        <f t="shared" si="8"/>
        <v>0</v>
      </c>
      <c r="AT100" s="42">
        <f t="shared" si="8"/>
        <v>0</v>
      </c>
      <c r="AU100" s="42">
        <f t="shared" si="8"/>
        <v>0</v>
      </c>
      <c r="AV100" s="42">
        <f t="shared" si="8"/>
        <v>0</v>
      </c>
      <c r="AW100" s="42">
        <f t="shared" si="8"/>
        <v>0</v>
      </c>
      <c r="AX100" s="30"/>
      <c r="AY100" s="30"/>
      <c r="AZ100" s="30"/>
    </row>
    <row r="101" spans="1:52" s="50" customFormat="1" ht="11.25" outlineLevel="1" x14ac:dyDescent="0.25">
      <c r="A101" s="23" t="str">
        <f t="shared" si="7"/>
        <v>2</v>
      </c>
      <c r="B101" s="1" t="s">
        <v>302</v>
      </c>
      <c r="C101" s="1"/>
      <c r="D101" s="1" t="s">
        <v>303</v>
      </c>
      <c r="L101" s="51" t="s">
        <v>304</v>
      </c>
      <c r="M101" s="27" t="s">
        <v>305</v>
      </c>
      <c r="N101" s="53" t="s">
        <v>15</v>
      </c>
      <c r="O101" s="84">
        <v>612.32732277650007</v>
      </c>
      <c r="P101" s="84">
        <v>613.24699999999996</v>
      </c>
      <c r="Q101" s="84">
        <v>626.28729334865852</v>
      </c>
      <c r="R101" s="84">
        <v>13.040293348658565</v>
      </c>
      <c r="S101" s="84">
        <v>719.2998</v>
      </c>
      <c r="T101" s="84">
        <v>719.3</v>
      </c>
      <c r="U101" s="84">
        <v>0</v>
      </c>
      <c r="V101" s="84">
        <v>0</v>
      </c>
      <c r="W101" s="84">
        <v>0</v>
      </c>
      <c r="X101" s="84">
        <v>0</v>
      </c>
      <c r="Y101" s="84">
        <v>0</v>
      </c>
      <c r="Z101" s="84">
        <v>0</v>
      </c>
      <c r="AA101" s="84">
        <v>0</v>
      </c>
      <c r="AB101" s="84">
        <v>0</v>
      </c>
      <c r="AC101" s="84">
        <v>0</v>
      </c>
      <c r="AD101" s="84">
        <v>798.14</v>
      </c>
      <c r="AE101" s="84">
        <v>759.40076384999998</v>
      </c>
      <c r="AF101" s="84">
        <v>778.38578294629997</v>
      </c>
      <c r="AG101" s="84">
        <v>797.8454275199</v>
      </c>
      <c r="AH101" s="84">
        <v>0</v>
      </c>
      <c r="AI101" s="84">
        <v>0</v>
      </c>
      <c r="AJ101" s="84">
        <v>0</v>
      </c>
      <c r="AK101" s="84">
        <v>0</v>
      </c>
      <c r="AL101" s="84">
        <v>0</v>
      </c>
      <c r="AM101" s="84">
        <v>0</v>
      </c>
      <c r="AN101" s="84">
        <v>10.960687045929943</v>
      </c>
      <c r="AO101" s="29">
        <f t="shared" si="8"/>
        <v>-4.8536893464805688</v>
      </c>
      <c r="AP101" s="29">
        <f t="shared" si="8"/>
        <v>2.5000000000065836</v>
      </c>
      <c r="AQ101" s="29">
        <f t="shared" si="8"/>
        <v>2.499999999992617</v>
      </c>
      <c r="AR101" s="29">
        <f t="shared" si="8"/>
        <v>-100</v>
      </c>
      <c r="AS101" s="29">
        <f t="shared" si="8"/>
        <v>0</v>
      </c>
      <c r="AT101" s="29">
        <f t="shared" si="8"/>
        <v>0</v>
      </c>
      <c r="AU101" s="29">
        <f t="shared" si="8"/>
        <v>0</v>
      </c>
      <c r="AV101" s="29">
        <f t="shared" si="8"/>
        <v>0</v>
      </c>
      <c r="AW101" s="29">
        <f t="shared" si="8"/>
        <v>0</v>
      </c>
      <c r="AX101" s="30"/>
      <c r="AY101" s="30"/>
      <c r="AZ101" s="30"/>
    </row>
    <row r="102" spans="1:52" s="50" customFormat="1" ht="22.5" outlineLevel="1" x14ac:dyDescent="0.25">
      <c r="A102" s="23" t="str">
        <f t="shared" si="7"/>
        <v>2</v>
      </c>
      <c r="B102" s="1" t="s">
        <v>306</v>
      </c>
      <c r="C102" s="1"/>
      <c r="D102" s="1" t="s">
        <v>307</v>
      </c>
      <c r="L102" s="51" t="s">
        <v>308</v>
      </c>
      <c r="M102" s="27" t="s">
        <v>309</v>
      </c>
      <c r="N102" s="53" t="s">
        <v>15</v>
      </c>
      <c r="O102" s="84">
        <v>0</v>
      </c>
      <c r="P102" s="84">
        <v>0</v>
      </c>
      <c r="Q102" s="84">
        <v>0</v>
      </c>
      <c r="R102" s="84">
        <v>0</v>
      </c>
      <c r="S102" s="84">
        <v>0</v>
      </c>
      <c r="T102" s="84">
        <v>0</v>
      </c>
      <c r="U102" s="84">
        <v>0</v>
      </c>
      <c r="V102" s="84">
        <v>0</v>
      </c>
      <c r="W102" s="84">
        <v>0</v>
      </c>
      <c r="X102" s="84">
        <v>0</v>
      </c>
      <c r="Y102" s="84">
        <v>0</v>
      </c>
      <c r="Z102" s="84">
        <v>0</v>
      </c>
      <c r="AA102" s="84">
        <v>0</v>
      </c>
      <c r="AB102" s="84">
        <v>0</v>
      </c>
      <c r="AC102" s="84">
        <v>0</v>
      </c>
      <c r="AD102" s="84">
        <v>0</v>
      </c>
      <c r="AE102" s="84">
        <v>0</v>
      </c>
      <c r="AF102" s="84">
        <v>0</v>
      </c>
      <c r="AG102" s="84">
        <v>0</v>
      </c>
      <c r="AH102" s="84">
        <v>0</v>
      </c>
      <c r="AI102" s="84">
        <v>0</v>
      </c>
      <c r="AJ102" s="84">
        <v>0</v>
      </c>
      <c r="AK102" s="84">
        <v>0</v>
      </c>
      <c r="AL102" s="84">
        <v>0</v>
      </c>
      <c r="AM102" s="84">
        <v>0</v>
      </c>
      <c r="AN102" s="84">
        <v>0</v>
      </c>
      <c r="AO102" s="29">
        <f t="shared" si="8"/>
        <v>0</v>
      </c>
      <c r="AP102" s="29">
        <f t="shared" si="8"/>
        <v>0</v>
      </c>
      <c r="AQ102" s="29">
        <f t="shared" si="8"/>
        <v>0</v>
      </c>
      <c r="AR102" s="29">
        <f t="shared" si="8"/>
        <v>0</v>
      </c>
      <c r="AS102" s="29">
        <f t="shared" si="8"/>
        <v>0</v>
      </c>
      <c r="AT102" s="29">
        <f t="shared" si="8"/>
        <v>0</v>
      </c>
      <c r="AU102" s="29">
        <f t="shared" si="8"/>
        <v>0</v>
      </c>
      <c r="AV102" s="29">
        <f t="shared" si="8"/>
        <v>0</v>
      </c>
      <c r="AW102" s="29">
        <f t="shared" si="8"/>
        <v>0</v>
      </c>
      <c r="AX102" s="30"/>
      <c r="AY102" s="30"/>
      <c r="AZ102" s="30"/>
    </row>
    <row r="103" spans="1:52" ht="11.25" outlineLevel="1" x14ac:dyDescent="0.25">
      <c r="A103" s="23" t="str">
        <f t="shared" si="7"/>
        <v>2</v>
      </c>
      <c r="D103" s="1" t="s">
        <v>310</v>
      </c>
      <c r="L103" s="33" t="s">
        <v>311</v>
      </c>
      <c r="M103" s="65" t="s">
        <v>312</v>
      </c>
      <c r="N103" s="35" t="s">
        <v>15</v>
      </c>
      <c r="O103" s="89">
        <v>0</v>
      </c>
      <c r="P103" s="89">
        <v>0</v>
      </c>
      <c r="Q103" s="89">
        <v>0</v>
      </c>
      <c r="R103" s="88">
        <v>0</v>
      </c>
      <c r="S103" s="89">
        <v>0</v>
      </c>
      <c r="T103" s="89">
        <v>0</v>
      </c>
      <c r="U103" s="89">
        <v>0</v>
      </c>
      <c r="V103" s="89">
        <v>0</v>
      </c>
      <c r="W103" s="89">
        <v>0</v>
      </c>
      <c r="X103" s="89">
        <v>0</v>
      </c>
      <c r="Y103" s="89">
        <v>0</v>
      </c>
      <c r="Z103" s="89">
        <v>0</v>
      </c>
      <c r="AA103" s="89">
        <v>0</v>
      </c>
      <c r="AB103" s="89">
        <v>0</v>
      </c>
      <c r="AC103" s="89">
        <v>0</v>
      </c>
      <c r="AD103" s="89">
        <v>0</v>
      </c>
      <c r="AE103" s="89">
        <v>0</v>
      </c>
      <c r="AF103" s="89">
        <v>0</v>
      </c>
      <c r="AG103" s="89">
        <v>0</v>
      </c>
      <c r="AH103" s="89">
        <v>0</v>
      </c>
      <c r="AI103" s="89">
        <v>0</v>
      </c>
      <c r="AJ103" s="89">
        <v>0</v>
      </c>
      <c r="AK103" s="89">
        <v>0</v>
      </c>
      <c r="AL103" s="89">
        <v>0</v>
      </c>
      <c r="AM103" s="89">
        <v>0</v>
      </c>
      <c r="AN103" s="88">
        <v>0</v>
      </c>
      <c r="AO103" s="42">
        <f t="shared" si="8"/>
        <v>0</v>
      </c>
      <c r="AP103" s="42">
        <f t="shared" si="8"/>
        <v>0</v>
      </c>
      <c r="AQ103" s="42">
        <f t="shared" si="8"/>
        <v>0</v>
      </c>
      <c r="AR103" s="42">
        <f t="shared" si="8"/>
        <v>0</v>
      </c>
      <c r="AS103" s="42">
        <f t="shared" si="8"/>
        <v>0</v>
      </c>
      <c r="AT103" s="42">
        <f t="shared" si="8"/>
        <v>0</v>
      </c>
      <c r="AU103" s="42">
        <f t="shared" si="8"/>
        <v>0</v>
      </c>
      <c r="AV103" s="42">
        <f t="shared" si="8"/>
        <v>0</v>
      </c>
      <c r="AW103" s="42">
        <f t="shared" si="8"/>
        <v>0</v>
      </c>
      <c r="AX103" s="30"/>
      <c r="AY103" s="30"/>
      <c r="AZ103" s="30"/>
    </row>
    <row r="104" spans="1:52" s="50" customFormat="1" ht="11.25" outlineLevel="1" x14ac:dyDescent="0.25">
      <c r="A104" s="23" t="str">
        <f t="shared" si="7"/>
        <v>2</v>
      </c>
      <c r="B104" s="1" t="s">
        <v>313</v>
      </c>
      <c r="C104" s="1"/>
      <c r="D104" s="1" t="s">
        <v>314</v>
      </c>
      <c r="L104" s="51" t="s">
        <v>315</v>
      </c>
      <c r="M104" s="66" t="s">
        <v>313</v>
      </c>
      <c r="N104" s="28" t="s">
        <v>15</v>
      </c>
      <c r="O104" s="84">
        <v>0</v>
      </c>
      <c r="P104" s="84">
        <v>0</v>
      </c>
      <c r="Q104" s="84">
        <v>0</v>
      </c>
      <c r="R104" s="84">
        <v>0</v>
      </c>
      <c r="S104" s="84">
        <v>0</v>
      </c>
      <c r="T104" s="84">
        <v>0</v>
      </c>
      <c r="U104" s="84">
        <v>0</v>
      </c>
      <c r="V104" s="84">
        <v>0</v>
      </c>
      <c r="W104" s="84">
        <v>0</v>
      </c>
      <c r="X104" s="84">
        <v>0</v>
      </c>
      <c r="Y104" s="84">
        <v>0</v>
      </c>
      <c r="Z104" s="84">
        <v>0</v>
      </c>
      <c r="AA104" s="84">
        <v>0</v>
      </c>
      <c r="AB104" s="84">
        <v>0</v>
      </c>
      <c r="AC104" s="84">
        <v>0</v>
      </c>
      <c r="AD104" s="84">
        <v>0</v>
      </c>
      <c r="AE104" s="84">
        <v>0</v>
      </c>
      <c r="AF104" s="84">
        <v>0</v>
      </c>
      <c r="AG104" s="84">
        <v>0</v>
      </c>
      <c r="AH104" s="84">
        <v>0</v>
      </c>
      <c r="AI104" s="84">
        <v>0</v>
      </c>
      <c r="AJ104" s="84">
        <v>0</v>
      </c>
      <c r="AK104" s="84">
        <v>0</v>
      </c>
      <c r="AL104" s="84">
        <v>0</v>
      </c>
      <c r="AM104" s="84">
        <v>0</v>
      </c>
      <c r="AN104" s="84">
        <v>0</v>
      </c>
      <c r="AO104" s="29">
        <f t="shared" si="8"/>
        <v>0</v>
      </c>
      <c r="AP104" s="29">
        <f t="shared" si="8"/>
        <v>0</v>
      </c>
      <c r="AQ104" s="29">
        <f t="shared" si="8"/>
        <v>0</v>
      </c>
      <c r="AR104" s="29">
        <f t="shared" si="8"/>
        <v>0</v>
      </c>
      <c r="AS104" s="29">
        <f t="shared" si="8"/>
        <v>0</v>
      </c>
      <c r="AT104" s="29">
        <f t="shared" si="8"/>
        <v>0</v>
      </c>
      <c r="AU104" s="29">
        <f t="shared" si="8"/>
        <v>0</v>
      </c>
      <c r="AV104" s="29">
        <f t="shared" si="8"/>
        <v>0</v>
      </c>
      <c r="AW104" s="29">
        <f t="shared" si="8"/>
        <v>0</v>
      </c>
      <c r="AX104" s="30"/>
      <c r="AY104" s="30"/>
      <c r="AZ104" s="30"/>
    </row>
    <row r="105" spans="1:52" ht="11.25" hidden="1" outlineLevel="1" x14ac:dyDescent="0.25">
      <c r="A105" s="23" t="str">
        <f t="shared" si="7"/>
        <v>2</v>
      </c>
      <c r="D105" s="1" t="s">
        <v>316</v>
      </c>
      <c r="L105" s="33" t="s">
        <v>317</v>
      </c>
      <c r="M105" s="34" t="s">
        <v>318</v>
      </c>
      <c r="N105" s="35" t="s">
        <v>15</v>
      </c>
      <c r="O105" s="89">
        <v>0</v>
      </c>
      <c r="P105" s="89">
        <v>0</v>
      </c>
      <c r="Q105" s="89">
        <v>0</v>
      </c>
      <c r="R105" s="88">
        <v>0</v>
      </c>
      <c r="S105" s="89">
        <v>0</v>
      </c>
      <c r="T105" s="89">
        <v>0</v>
      </c>
      <c r="U105" s="89">
        <v>0</v>
      </c>
      <c r="V105" s="89">
        <v>0</v>
      </c>
      <c r="W105" s="89">
        <v>0</v>
      </c>
      <c r="X105" s="89">
        <v>0</v>
      </c>
      <c r="Y105" s="89">
        <v>0</v>
      </c>
      <c r="Z105" s="89">
        <v>0</v>
      </c>
      <c r="AA105" s="89">
        <v>0</v>
      </c>
      <c r="AB105" s="89">
        <v>0</v>
      </c>
      <c r="AC105" s="89">
        <v>0</v>
      </c>
      <c r="AD105" s="89">
        <v>0</v>
      </c>
      <c r="AE105" s="89">
        <v>0</v>
      </c>
      <c r="AF105" s="89">
        <v>0</v>
      </c>
      <c r="AG105" s="89">
        <v>0</v>
      </c>
      <c r="AH105" s="89">
        <v>0</v>
      </c>
      <c r="AI105" s="89">
        <v>0</v>
      </c>
      <c r="AJ105" s="89">
        <v>0</v>
      </c>
      <c r="AK105" s="89">
        <v>0</v>
      </c>
      <c r="AL105" s="89">
        <v>0</v>
      </c>
      <c r="AM105" s="89">
        <v>0</v>
      </c>
      <c r="AN105" s="88">
        <v>0</v>
      </c>
      <c r="AO105" s="42">
        <f t="shared" si="8"/>
        <v>0</v>
      </c>
      <c r="AP105" s="42">
        <f t="shared" si="8"/>
        <v>0</v>
      </c>
      <c r="AQ105" s="42">
        <f t="shared" si="8"/>
        <v>0</v>
      </c>
      <c r="AR105" s="42">
        <f t="shared" si="8"/>
        <v>0</v>
      </c>
      <c r="AS105" s="42">
        <f t="shared" si="8"/>
        <v>0</v>
      </c>
      <c r="AT105" s="42">
        <f t="shared" si="8"/>
        <v>0</v>
      </c>
      <c r="AU105" s="42">
        <f t="shared" si="8"/>
        <v>0</v>
      </c>
      <c r="AV105" s="42">
        <f t="shared" si="8"/>
        <v>0</v>
      </c>
      <c r="AW105" s="42">
        <f t="shared" si="8"/>
        <v>0</v>
      </c>
      <c r="AX105" s="30"/>
      <c r="AY105" s="30"/>
      <c r="AZ105" s="30"/>
    </row>
    <row r="106" spans="1:52" ht="11.25" hidden="1" outlineLevel="1" x14ac:dyDescent="0.25">
      <c r="A106" s="23" t="str">
        <f t="shared" si="7"/>
        <v>2</v>
      </c>
      <c r="D106" s="1" t="s">
        <v>319</v>
      </c>
      <c r="L106" s="33" t="s">
        <v>320</v>
      </c>
      <c r="M106" s="34" t="s">
        <v>321</v>
      </c>
      <c r="N106" s="35" t="s">
        <v>15</v>
      </c>
      <c r="O106" s="89">
        <v>0</v>
      </c>
      <c r="P106" s="89">
        <v>0</v>
      </c>
      <c r="Q106" s="89">
        <v>0</v>
      </c>
      <c r="R106" s="88">
        <v>0</v>
      </c>
      <c r="S106" s="89">
        <v>0</v>
      </c>
      <c r="T106" s="89">
        <v>0</v>
      </c>
      <c r="U106" s="89">
        <v>0</v>
      </c>
      <c r="V106" s="89">
        <v>0</v>
      </c>
      <c r="W106" s="89">
        <v>0</v>
      </c>
      <c r="X106" s="89">
        <v>0</v>
      </c>
      <c r="Y106" s="89">
        <v>0</v>
      </c>
      <c r="Z106" s="89">
        <v>0</v>
      </c>
      <c r="AA106" s="89">
        <v>0</v>
      </c>
      <c r="AB106" s="89">
        <v>0</v>
      </c>
      <c r="AC106" s="89">
        <v>0</v>
      </c>
      <c r="AD106" s="89">
        <v>0</v>
      </c>
      <c r="AE106" s="89">
        <v>0</v>
      </c>
      <c r="AF106" s="89">
        <v>0</v>
      </c>
      <c r="AG106" s="89">
        <v>0</v>
      </c>
      <c r="AH106" s="89">
        <v>0</v>
      </c>
      <c r="AI106" s="89">
        <v>0</v>
      </c>
      <c r="AJ106" s="89">
        <v>0</v>
      </c>
      <c r="AK106" s="89">
        <v>0</v>
      </c>
      <c r="AL106" s="89">
        <v>0</v>
      </c>
      <c r="AM106" s="89">
        <v>0</v>
      </c>
      <c r="AN106" s="88">
        <v>0</v>
      </c>
      <c r="AO106" s="42">
        <f t="shared" si="8"/>
        <v>0</v>
      </c>
      <c r="AP106" s="42">
        <f t="shared" si="8"/>
        <v>0</v>
      </c>
      <c r="AQ106" s="42">
        <f t="shared" si="8"/>
        <v>0</v>
      </c>
      <c r="AR106" s="42">
        <f t="shared" si="8"/>
        <v>0</v>
      </c>
      <c r="AS106" s="42">
        <f t="shared" si="8"/>
        <v>0</v>
      </c>
      <c r="AT106" s="42">
        <f t="shared" si="8"/>
        <v>0</v>
      </c>
      <c r="AU106" s="42">
        <f t="shared" si="8"/>
        <v>0</v>
      </c>
      <c r="AV106" s="42">
        <f t="shared" si="8"/>
        <v>0</v>
      </c>
      <c r="AW106" s="42">
        <f t="shared" si="8"/>
        <v>0</v>
      </c>
      <c r="AX106" s="30"/>
      <c r="AY106" s="30"/>
      <c r="AZ106" s="30"/>
    </row>
    <row r="107" spans="1:52" ht="11.25" hidden="1" outlineLevel="1" x14ac:dyDescent="0.25">
      <c r="A107" s="23" t="str">
        <f t="shared" si="7"/>
        <v>2</v>
      </c>
      <c r="D107" s="1" t="s">
        <v>322</v>
      </c>
      <c r="L107" s="33" t="s">
        <v>323</v>
      </c>
      <c r="M107" s="34" t="s">
        <v>324</v>
      </c>
      <c r="N107" s="35" t="s">
        <v>15</v>
      </c>
      <c r="O107" s="89">
        <v>0</v>
      </c>
      <c r="P107" s="89">
        <v>0</v>
      </c>
      <c r="Q107" s="89">
        <v>0</v>
      </c>
      <c r="R107" s="88">
        <v>0</v>
      </c>
      <c r="S107" s="89">
        <v>0</v>
      </c>
      <c r="T107" s="89">
        <v>0</v>
      </c>
      <c r="U107" s="89">
        <v>0</v>
      </c>
      <c r="V107" s="89">
        <v>0</v>
      </c>
      <c r="W107" s="89">
        <v>0</v>
      </c>
      <c r="X107" s="89">
        <v>0</v>
      </c>
      <c r="Y107" s="89">
        <v>0</v>
      </c>
      <c r="Z107" s="89">
        <v>0</v>
      </c>
      <c r="AA107" s="89">
        <v>0</v>
      </c>
      <c r="AB107" s="89">
        <v>0</v>
      </c>
      <c r="AC107" s="89">
        <v>0</v>
      </c>
      <c r="AD107" s="89">
        <v>0</v>
      </c>
      <c r="AE107" s="89">
        <v>0</v>
      </c>
      <c r="AF107" s="89">
        <v>0</v>
      </c>
      <c r="AG107" s="89">
        <v>0</v>
      </c>
      <c r="AH107" s="89">
        <v>0</v>
      </c>
      <c r="AI107" s="89">
        <v>0</v>
      </c>
      <c r="AJ107" s="89">
        <v>0</v>
      </c>
      <c r="AK107" s="89">
        <v>0</v>
      </c>
      <c r="AL107" s="89">
        <v>0</v>
      </c>
      <c r="AM107" s="89">
        <v>0</v>
      </c>
      <c r="AN107" s="88">
        <v>0</v>
      </c>
      <c r="AO107" s="42">
        <f t="shared" si="8"/>
        <v>0</v>
      </c>
      <c r="AP107" s="42">
        <f t="shared" si="8"/>
        <v>0</v>
      </c>
      <c r="AQ107" s="42">
        <f t="shared" si="8"/>
        <v>0</v>
      </c>
      <c r="AR107" s="42">
        <f t="shared" si="8"/>
        <v>0</v>
      </c>
      <c r="AS107" s="42">
        <f t="shared" si="8"/>
        <v>0</v>
      </c>
      <c r="AT107" s="42">
        <f t="shared" si="8"/>
        <v>0</v>
      </c>
      <c r="AU107" s="42">
        <f t="shared" si="8"/>
        <v>0</v>
      </c>
      <c r="AV107" s="42">
        <f t="shared" si="8"/>
        <v>0</v>
      </c>
      <c r="AW107" s="42">
        <f t="shared" si="8"/>
        <v>0</v>
      </c>
      <c r="AX107" s="30"/>
      <c r="AY107" s="30"/>
      <c r="AZ107" s="30"/>
    </row>
    <row r="108" spans="1:52" ht="22.5" hidden="1" outlineLevel="1" x14ac:dyDescent="0.25">
      <c r="A108" s="23" t="str">
        <f t="shared" si="7"/>
        <v>2</v>
      </c>
      <c r="B108" s="1" t="s">
        <v>325</v>
      </c>
      <c r="D108" s="1" t="s">
        <v>326</v>
      </c>
      <c r="L108" s="33" t="s">
        <v>327</v>
      </c>
      <c r="M108" s="34" t="s">
        <v>328</v>
      </c>
      <c r="N108" s="35" t="s">
        <v>15</v>
      </c>
      <c r="O108" s="89"/>
      <c r="P108" s="89"/>
      <c r="Q108" s="89"/>
      <c r="R108" s="88">
        <v>0</v>
      </c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88">
        <v>0</v>
      </c>
      <c r="AO108" s="42">
        <f t="shared" si="8"/>
        <v>0</v>
      </c>
      <c r="AP108" s="42">
        <f t="shared" si="8"/>
        <v>0</v>
      </c>
      <c r="AQ108" s="42">
        <f t="shared" si="8"/>
        <v>0</v>
      </c>
      <c r="AR108" s="42">
        <f t="shared" si="8"/>
        <v>0</v>
      </c>
      <c r="AS108" s="42">
        <f t="shared" si="8"/>
        <v>0</v>
      </c>
      <c r="AT108" s="42">
        <f t="shared" si="8"/>
        <v>0</v>
      </c>
      <c r="AU108" s="42">
        <f t="shared" si="8"/>
        <v>0</v>
      </c>
      <c r="AV108" s="42">
        <f t="shared" si="8"/>
        <v>0</v>
      </c>
      <c r="AW108" s="42">
        <f t="shared" si="8"/>
        <v>0</v>
      </c>
      <c r="AX108" s="30"/>
      <c r="AY108" s="30"/>
      <c r="AZ108" s="30"/>
    </row>
    <row r="109" spans="1:52" ht="11.25" outlineLevel="1" x14ac:dyDescent="0.25">
      <c r="A109" s="23" t="str">
        <f t="shared" si="7"/>
        <v>2</v>
      </c>
      <c r="B109" s="1" t="s">
        <v>329</v>
      </c>
      <c r="D109" s="1" t="s">
        <v>330</v>
      </c>
      <c r="L109" s="33" t="s">
        <v>331</v>
      </c>
      <c r="M109" s="67" t="s">
        <v>329</v>
      </c>
      <c r="N109" s="35" t="s">
        <v>15</v>
      </c>
      <c r="O109" s="89">
        <v>0</v>
      </c>
      <c r="P109" s="89">
        <v>0</v>
      </c>
      <c r="Q109" s="89">
        <v>0</v>
      </c>
      <c r="R109" s="88">
        <v>0</v>
      </c>
      <c r="S109" s="89">
        <v>0</v>
      </c>
      <c r="T109" s="89">
        <v>0</v>
      </c>
      <c r="U109" s="89"/>
      <c r="V109" s="89"/>
      <c r="W109" s="89"/>
      <c r="X109" s="89"/>
      <c r="Y109" s="89"/>
      <c r="Z109" s="89"/>
      <c r="AA109" s="89"/>
      <c r="AB109" s="89"/>
      <c r="AC109" s="89"/>
      <c r="AD109" s="89">
        <v>0</v>
      </c>
      <c r="AE109" s="89"/>
      <c r="AF109" s="89"/>
      <c r="AG109" s="89"/>
      <c r="AH109" s="89"/>
      <c r="AI109" s="89"/>
      <c r="AJ109" s="89"/>
      <c r="AK109" s="89"/>
      <c r="AL109" s="89"/>
      <c r="AM109" s="89"/>
      <c r="AN109" s="88">
        <v>0</v>
      </c>
      <c r="AO109" s="42">
        <f t="shared" si="8"/>
        <v>0</v>
      </c>
      <c r="AP109" s="42">
        <f t="shared" si="8"/>
        <v>0</v>
      </c>
      <c r="AQ109" s="42">
        <f t="shared" si="8"/>
        <v>0</v>
      </c>
      <c r="AR109" s="42">
        <f t="shared" si="8"/>
        <v>0</v>
      </c>
      <c r="AS109" s="42">
        <f t="shared" si="8"/>
        <v>0</v>
      </c>
      <c r="AT109" s="42">
        <f t="shared" si="8"/>
        <v>0</v>
      </c>
      <c r="AU109" s="42">
        <f t="shared" si="8"/>
        <v>0</v>
      </c>
      <c r="AV109" s="42">
        <f t="shared" si="8"/>
        <v>0</v>
      </c>
      <c r="AW109" s="42">
        <f t="shared" si="8"/>
        <v>0</v>
      </c>
      <c r="AX109" s="30"/>
      <c r="AY109" s="30"/>
      <c r="AZ109" s="30"/>
    </row>
    <row r="110" spans="1:52" s="50" customFormat="1" ht="11.25" outlineLevel="1" x14ac:dyDescent="0.25">
      <c r="A110" s="23" t="str">
        <f t="shared" si="7"/>
        <v>2</v>
      </c>
      <c r="B110" s="1" t="s">
        <v>332</v>
      </c>
      <c r="C110" s="1"/>
      <c r="D110" s="68" t="s">
        <v>333</v>
      </c>
      <c r="L110" s="51" t="s">
        <v>334</v>
      </c>
      <c r="M110" s="69" t="s">
        <v>335</v>
      </c>
      <c r="N110" s="53" t="s">
        <v>15</v>
      </c>
      <c r="O110" s="85">
        <v>68.657375387900004</v>
      </c>
      <c r="P110" s="85">
        <v>0</v>
      </c>
      <c r="Q110" s="85">
        <v>68.657375387900004</v>
      </c>
      <c r="R110" s="84">
        <v>68.657375387900004</v>
      </c>
      <c r="S110" s="85">
        <v>-118.8921464395</v>
      </c>
      <c r="T110" s="89">
        <v>0</v>
      </c>
      <c r="U110" s="85"/>
      <c r="V110" s="85"/>
      <c r="W110" s="85"/>
      <c r="X110" s="85"/>
      <c r="Y110" s="85"/>
      <c r="Z110" s="85"/>
      <c r="AA110" s="85"/>
      <c r="AB110" s="85"/>
      <c r="AC110" s="85"/>
      <c r="AD110" s="89">
        <v>6.77</v>
      </c>
      <c r="AE110" s="85">
        <v>-10.777643343699999</v>
      </c>
      <c r="AF110" s="85">
        <v>50</v>
      </c>
      <c r="AG110" s="85">
        <v>40</v>
      </c>
      <c r="AH110" s="85"/>
      <c r="AI110" s="85"/>
      <c r="AJ110" s="85"/>
      <c r="AK110" s="85"/>
      <c r="AL110" s="85"/>
      <c r="AM110" s="85"/>
      <c r="AN110" s="84">
        <v>-105.69423650152116</v>
      </c>
      <c r="AO110" s="29">
        <f t="shared" si="8"/>
        <v>-259.19709518020682</v>
      </c>
      <c r="AP110" s="29">
        <f t="shared" si="8"/>
        <v>-563.9233124115874</v>
      </c>
      <c r="AQ110" s="29">
        <f t="shared" si="8"/>
        <v>-20</v>
      </c>
      <c r="AR110" s="29">
        <f t="shared" si="8"/>
        <v>-100</v>
      </c>
      <c r="AS110" s="29">
        <f t="shared" si="8"/>
        <v>0</v>
      </c>
      <c r="AT110" s="29">
        <f t="shared" si="8"/>
        <v>0</v>
      </c>
      <c r="AU110" s="29">
        <f t="shared" si="8"/>
        <v>0</v>
      </c>
      <c r="AV110" s="29">
        <f t="shared" si="8"/>
        <v>0</v>
      </c>
      <c r="AW110" s="29">
        <f t="shared" si="8"/>
        <v>0</v>
      </c>
      <c r="AX110" s="39"/>
      <c r="AY110" s="39"/>
      <c r="AZ110" s="39"/>
    </row>
    <row r="111" spans="1:52" ht="11.25" hidden="1" outlineLevel="1" x14ac:dyDescent="0.25">
      <c r="A111" s="23" t="str">
        <f t="shared" si="7"/>
        <v>2</v>
      </c>
      <c r="L111" s="33"/>
      <c r="M111" s="67" t="s">
        <v>336</v>
      </c>
      <c r="N111" s="35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8"/>
      <c r="AL111" s="88"/>
      <c r="AM111" s="88"/>
      <c r="AN111" s="88"/>
      <c r="AO111" s="36"/>
      <c r="AP111" s="36"/>
      <c r="AQ111" s="36"/>
      <c r="AR111" s="36"/>
      <c r="AS111" s="36"/>
      <c r="AT111" s="36"/>
      <c r="AU111" s="36"/>
      <c r="AV111" s="36"/>
      <c r="AW111" s="36"/>
      <c r="AX111" s="56"/>
      <c r="AY111" s="56"/>
      <c r="AZ111" s="56"/>
    </row>
    <row r="112" spans="1:52" ht="22.5" hidden="1" outlineLevel="1" x14ac:dyDescent="0.25">
      <c r="A112" s="23" t="str">
        <f t="shared" si="7"/>
        <v>2</v>
      </c>
      <c r="B112" s="1" t="s">
        <v>303</v>
      </c>
      <c r="D112" s="1" t="s">
        <v>337</v>
      </c>
      <c r="L112" s="33" t="s">
        <v>338</v>
      </c>
      <c r="M112" s="34" t="s">
        <v>339</v>
      </c>
      <c r="N112" s="35" t="s">
        <v>15</v>
      </c>
      <c r="O112" s="89"/>
      <c r="P112" s="89"/>
      <c r="Q112" s="89"/>
      <c r="R112" s="88">
        <v>0</v>
      </c>
      <c r="S112" s="89">
        <v>0</v>
      </c>
      <c r="T112" s="89">
        <v>0</v>
      </c>
      <c r="U112" s="89"/>
      <c r="V112" s="89"/>
      <c r="W112" s="89"/>
      <c r="X112" s="89"/>
      <c r="Y112" s="89"/>
      <c r="Z112" s="89"/>
      <c r="AA112" s="89"/>
      <c r="AB112" s="89"/>
      <c r="AC112" s="89"/>
      <c r="AD112" s="89">
        <v>0</v>
      </c>
      <c r="AE112" s="89"/>
      <c r="AF112" s="89"/>
      <c r="AG112" s="89"/>
      <c r="AH112" s="89"/>
      <c r="AI112" s="89"/>
      <c r="AJ112" s="89"/>
      <c r="AK112" s="89"/>
      <c r="AL112" s="89"/>
      <c r="AM112" s="89"/>
      <c r="AN112" s="88"/>
      <c r="AO112" s="36"/>
      <c r="AP112" s="36"/>
      <c r="AQ112" s="36"/>
      <c r="AR112" s="36"/>
      <c r="AS112" s="36"/>
      <c r="AT112" s="36"/>
      <c r="AU112" s="36"/>
      <c r="AV112" s="36"/>
      <c r="AW112" s="36"/>
      <c r="AX112" s="30"/>
      <c r="AY112" s="30"/>
      <c r="AZ112" s="30"/>
    </row>
    <row r="113" spans="1:52" ht="101.25" hidden="1" outlineLevel="1" x14ac:dyDescent="0.25">
      <c r="A113" s="23" t="str">
        <f t="shared" si="7"/>
        <v>2</v>
      </c>
      <c r="B113" s="1" t="s">
        <v>307</v>
      </c>
      <c r="D113" s="1" t="s">
        <v>340</v>
      </c>
      <c r="L113" s="33" t="s">
        <v>341</v>
      </c>
      <c r="M113" s="34" t="s">
        <v>342</v>
      </c>
      <c r="N113" s="35" t="s">
        <v>15</v>
      </c>
      <c r="O113" s="89"/>
      <c r="P113" s="89"/>
      <c r="Q113" s="89"/>
      <c r="R113" s="88">
        <v>0</v>
      </c>
      <c r="S113" s="89">
        <v>0</v>
      </c>
      <c r="T113" s="89">
        <v>0</v>
      </c>
      <c r="U113" s="89"/>
      <c r="V113" s="89"/>
      <c r="W113" s="89"/>
      <c r="X113" s="89"/>
      <c r="Y113" s="89"/>
      <c r="Z113" s="89"/>
      <c r="AA113" s="89"/>
      <c r="AB113" s="89"/>
      <c r="AC113" s="89"/>
      <c r="AD113" s="89">
        <v>0</v>
      </c>
      <c r="AE113" s="89"/>
      <c r="AF113" s="89"/>
      <c r="AG113" s="89"/>
      <c r="AH113" s="89"/>
      <c r="AI113" s="89"/>
      <c r="AJ113" s="89"/>
      <c r="AK113" s="89"/>
      <c r="AL113" s="89"/>
      <c r="AM113" s="89"/>
      <c r="AN113" s="88"/>
      <c r="AO113" s="36"/>
      <c r="AP113" s="36"/>
      <c r="AQ113" s="36"/>
      <c r="AR113" s="36"/>
      <c r="AS113" s="36"/>
      <c r="AT113" s="36"/>
      <c r="AU113" s="36"/>
      <c r="AV113" s="36"/>
      <c r="AW113" s="36"/>
      <c r="AX113" s="30"/>
      <c r="AY113" s="30"/>
      <c r="AZ113" s="30"/>
    </row>
    <row r="114" spans="1:52" ht="45" outlineLevel="1" x14ac:dyDescent="0.25">
      <c r="A114" s="23" t="str">
        <f t="shared" si="7"/>
        <v>2</v>
      </c>
      <c r="D114" s="1" t="s">
        <v>343</v>
      </c>
      <c r="L114" s="33" t="s">
        <v>344</v>
      </c>
      <c r="M114" s="34" t="s">
        <v>345</v>
      </c>
      <c r="N114" s="35" t="s">
        <v>15</v>
      </c>
      <c r="O114" s="89">
        <v>68.657375387900004</v>
      </c>
      <c r="P114" s="89">
        <v>0</v>
      </c>
      <c r="Q114" s="89">
        <v>68.657375387900004</v>
      </c>
      <c r="R114" s="88">
        <v>68.657375387900004</v>
      </c>
      <c r="S114" s="89">
        <f>S110</f>
        <v>-118.8921464395</v>
      </c>
      <c r="T114" s="89">
        <v>0</v>
      </c>
      <c r="U114" s="89"/>
      <c r="V114" s="89"/>
      <c r="W114" s="89"/>
      <c r="X114" s="89"/>
      <c r="Y114" s="89"/>
      <c r="Z114" s="89"/>
      <c r="AA114" s="89"/>
      <c r="AB114" s="89"/>
      <c r="AC114" s="89"/>
      <c r="AD114" s="89">
        <v>6.77</v>
      </c>
      <c r="AE114" s="89"/>
      <c r="AF114" s="89"/>
      <c r="AG114" s="89"/>
      <c r="AH114" s="89"/>
      <c r="AI114" s="89"/>
      <c r="AJ114" s="89"/>
      <c r="AK114" s="89"/>
      <c r="AL114" s="89"/>
      <c r="AM114" s="89"/>
      <c r="AN114" s="88"/>
      <c r="AO114" s="36"/>
      <c r="AP114" s="36"/>
      <c r="AQ114" s="36"/>
      <c r="AR114" s="36"/>
      <c r="AS114" s="36"/>
      <c r="AT114" s="36"/>
      <c r="AU114" s="36"/>
      <c r="AV114" s="36"/>
      <c r="AW114" s="36"/>
      <c r="AX114" s="30"/>
      <c r="AY114" s="30"/>
      <c r="AZ114" s="30"/>
    </row>
    <row r="115" spans="1:52" ht="120" hidden="1" outlineLevel="1" x14ac:dyDescent="0.25">
      <c r="A115" s="23" t="str">
        <f t="shared" si="7"/>
        <v>2</v>
      </c>
      <c r="B115" s="1" t="s">
        <v>314</v>
      </c>
      <c r="C115" s="54" t="b">
        <f>D16="Водоотведение"</f>
        <v>0</v>
      </c>
      <c r="D115" s="1" t="s">
        <v>346</v>
      </c>
      <c r="L115" s="33" t="s">
        <v>347</v>
      </c>
      <c r="M115" s="70" t="s">
        <v>348</v>
      </c>
      <c r="N115" s="45" t="s">
        <v>15</v>
      </c>
      <c r="O115" s="89"/>
      <c r="P115" s="89"/>
      <c r="Q115" s="89"/>
      <c r="R115" s="88">
        <v>0</v>
      </c>
      <c r="S115" s="89">
        <v>0</v>
      </c>
      <c r="T115" s="89">
        <v>0</v>
      </c>
      <c r="U115" s="89"/>
      <c r="V115" s="89"/>
      <c r="W115" s="89"/>
      <c r="X115" s="89"/>
      <c r="Y115" s="89"/>
      <c r="Z115" s="89"/>
      <c r="AA115" s="89"/>
      <c r="AB115" s="89"/>
      <c r="AC115" s="89"/>
      <c r="AD115" s="89">
        <v>0</v>
      </c>
      <c r="AE115" s="89"/>
      <c r="AF115" s="89"/>
      <c r="AG115" s="89"/>
      <c r="AH115" s="89"/>
      <c r="AI115" s="89"/>
      <c r="AJ115" s="89"/>
      <c r="AK115" s="89"/>
      <c r="AL115" s="89"/>
      <c r="AM115" s="89"/>
      <c r="AN115" s="88"/>
      <c r="AO115" s="36"/>
      <c r="AP115" s="36"/>
      <c r="AQ115" s="36"/>
      <c r="AR115" s="36"/>
      <c r="AS115" s="36"/>
      <c r="AT115" s="36"/>
      <c r="AU115" s="36"/>
      <c r="AV115" s="36"/>
      <c r="AW115" s="36"/>
      <c r="AX115" s="30"/>
      <c r="AY115" s="30"/>
      <c r="AZ115" s="30"/>
    </row>
    <row r="116" spans="1:52" ht="56.25" hidden="1" outlineLevel="1" x14ac:dyDescent="0.25">
      <c r="A116" s="23" t="str">
        <f t="shared" si="7"/>
        <v>2</v>
      </c>
      <c r="B116" s="1" t="s">
        <v>330</v>
      </c>
      <c r="C116" s="54" t="b">
        <f>D16="Водоотведение"</f>
        <v>0</v>
      </c>
      <c r="D116" s="1" t="s">
        <v>349</v>
      </c>
      <c r="L116" s="33" t="s">
        <v>350</v>
      </c>
      <c r="M116" s="34" t="s">
        <v>351</v>
      </c>
      <c r="N116" s="45" t="s">
        <v>15</v>
      </c>
      <c r="O116" s="89"/>
      <c r="P116" s="89"/>
      <c r="Q116" s="89"/>
      <c r="R116" s="88">
        <v>0</v>
      </c>
      <c r="S116" s="89">
        <v>0</v>
      </c>
      <c r="T116" s="89">
        <v>0</v>
      </c>
      <c r="U116" s="89"/>
      <c r="V116" s="89"/>
      <c r="W116" s="89"/>
      <c r="X116" s="89"/>
      <c r="Y116" s="89"/>
      <c r="Z116" s="89"/>
      <c r="AA116" s="89"/>
      <c r="AB116" s="89"/>
      <c r="AC116" s="89"/>
      <c r="AD116" s="89">
        <v>0</v>
      </c>
      <c r="AE116" s="89"/>
      <c r="AF116" s="89"/>
      <c r="AG116" s="89"/>
      <c r="AH116" s="89"/>
      <c r="AI116" s="89"/>
      <c r="AJ116" s="89"/>
      <c r="AK116" s="89"/>
      <c r="AL116" s="89"/>
      <c r="AM116" s="89"/>
      <c r="AN116" s="88"/>
      <c r="AO116" s="36"/>
      <c r="AP116" s="36"/>
      <c r="AQ116" s="36"/>
      <c r="AR116" s="36"/>
      <c r="AS116" s="36"/>
      <c r="AT116" s="36"/>
      <c r="AU116" s="36"/>
      <c r="AV116" s="36"/>
      <c r="AW116" s="36"/>
      <c r="AX116" s="30"/>
      <c r="AY116" s="30"/>
      <c r="AZ116" s="30"/>
    </row>
    <row r="117" spans="1:52" ht="11.25" hidden="1" outlineLevel="1" x14ac:dyDescent="0.25">
      <c r="A117" s="23" t="str">
        <f t="shared" si="7"/>
        <v>2</v>
      </c>
      <c r="B117" s="1" t="s">
        <v>337</v>
      </c>
      <c r="D117" s="1" t="s">
        <v>352</v>
      </c>
      <c r="L117" s="33" t="s">
        <v>353</v>
      </c>
      <c r="M117" s="34" t="s">
        <v>354</v>
      </c>
      <c r="N117" s="35" t="s">
        <v>15</v>
      </c>
      <c r="O117" s="89"/>
      <c r="P117" s="89"/>
      <c r="Q117" s="89"/>
      <c r="R117" s="88">
        <v>0</v>
      </c>
      <c r="S117" s="89">
        <v>0</v>
      </c>
      <c r="T117" s="89">
        <v>0</v>
      </c>
      <c r="U117" s="89"/>
      <c r="V117" s="89"/>
      <c r="W117" s="89"/>
      <c r="X117" s="89"/>
      <c r="Y117" s="89"/>
      <c r="Z117" s="89"/>
      <c r="AA117" s="89"/>
      <c r="AB117" s="89"/>
      <c r="AC117" s="89"/>
      <c r="AD117" s="89">
        <v>0</v>
      </c>
      <c r="AE117" s="89"/>
      <c r="AF117" s="89"/>
      <c r="AG117" s="89"/>
      <c r="AH117" s="89"/>
      <c r="AI117" s="89"/>
      <c r="AJ117" s="89"/>
      <c r="AK117" s="89"/>
      <c r="AL117" s="89"/>
      <c r="AM117" s="89"/>
      <c r="AN117" s="88"/>
      <c r="AO117" s="36"/>
      <c r="AP117" s="36"/>
      <c r="AQ117" s="36"/>
      <c r="AR117" s="36"/>
      <c r="AS117" s="36"/>
      <c r="AT117" s="36"/>
      <c r="AU117" s="36"/>
      <c r="AV117" s="36"/>
      <c r="AW117" s="36"/>
      <c r="AX117" s="30"/>
      <c r="AY117" s="30"/>
      <c r="AZ117" s="30"/>
    </row>
    <row r="118" spans="1:52" ht="11.25" hidden="1" outlineLevel="1" x14ac:dyDescent="0.25">
      <c r="A118" s="23" t="str">
        <f t="shared" si="7"/>
        <v>2</v>
      </c>
      <c r="B118" s="1" t="s">
        <v>340</v>
      </c>
      <c r="D118" s="1" t="s">
        <v>355</v>
      </c>
      <c r="L118" s="33" t="s">
        <v>356</v>
      </c>
      <c r="M118" s="34" t="s">
        <v>357</v>
      </c>
      <c r="N118" s="35" t="s">
        <v>15</v>
      </c>
      <c r="O118" s="89">
        <v>0</v>
      </c>
      <c r="P118" s="89">
        <v>0</v>
      </c>
      <c r="Q118" s="89">
        <v>0</v>
      </c>
      <c r="R118" s="88">
        <v>0</v>
      </c>
      <c r="S118" s="89">
        <v>0</v>
      </c>
      <c r="T118" s="89">
        <v>0</v>
      </c>
      <c r="U118" s="89">
        <v>0</v>
      </c>
      <c r="V118" s="89">
        <v>0</v>
      </c>
      <c r="W118" s="89">
        <v>0</v>
      </c>
      <c r="X118" s="89">
        <v>0</v>
      </c>
      <c r="Y118" s="89">
        <v>0</v>
      </c>
      <c r="Z118" s="89">
        <v>0</v>
      </c>
      <c r="AA118" s="89">
        <v>0</v>
      </c>
      <c r="AB118" s="89">
        <v>0</v>
      </c>
      <c r="AC118" s="89">
        <v>0</v>
      </c>
      <c r="AD118" s="89">
        <v>0</v>
      </c>
      <c r="AE118" s="89">
        <v>0</v>
      </c>
      <c r="AF118" s="89">
        <v>0</v>
      </c>
      <c r="AG118" s="89">
        <v>0</v>
      </c>
      <c r="AH118" s="89">
        <v>0</v>
      </c>
      <c r="AI118" s="89">
        <v>0</v>
      </c>
      <c r="AJ118" s="89">
        <v>0</v>
      </c>
      <c r="AK118" s="89">
        <v>0</v>
      </c>
      <c r="AL118" s="89">
        <v>0</v>
      </c>
      <c r="AM118" s="89">
        <v>0</v>
      </c>
      <c r="AN118" s="88">
        <v>0</v>
      </c>
      <c r="AO118" s="42">
        <f t="shared" ref="AO118:AW118" si="9">IF(AD118=0,0,(AE118-AD118)/AD118*100)</f>
        <v>0</v>
      </c>
      <c r="AP118" s="42">
        <f t="shared" si="9"/>
        <v>0</v>
      </c>
      <c r="AQ118" s="42">
        <f t="shared" si="9"/>
        <v>0</v>
      </c>
      <c r="AR118" s="42">
        <f t="shared" si="9"/>
        <v>0</v>
      </c>
      <c r="AS118" s="42">
        <f t="shared" si="9"/>
        <v>0</v>
      </c>
      <c r="AT118" s="42">
        <f t="shared" si="9"/>
        <v>0</v>
      </c>
      <c r="AU118" s="42">
        <f t="shared" si="9"/>
        <v>0</v>
      </c>
      <c r="AV118" s="42">
        <f t="shared" si="9"/>
        <v>0</v>
      </c>
      <c r="AW118" s="42">
        <f t="shared" si="9"/>
        <v>0</v>
      </c>
      <c r="AX118" s="30"/>
      <c r="AY118" s="30"/>
      <c r="AZ118" s="30"/>
    </row>
    <row r="119" spans="1:52" ht="30" hidden="1" outlineLevel="1" x14ac:dyDescent="0.25">
      <c r="A119" s="23" t="str">
        <f t="shared" si="7"/>
        <v>2</v>
      </c>
      <c r="B119" s="1" t="s">
        <v>358</v>
      </c>
      <c r="D119" s="1" t="s">
        <v>359</v>
      </c>
      <c r="L119" s="33" t="s">
        <v>360</v>
      </c>
      <c r="M119" s="71" t="s">
        <v>361</v>
      </c>
      <c r="N119" s="35" t="s">
        <v>15</v>
      </c>
      <c r="O119" s="89"/>
      <c r="P119" s="89"/>
      <c r="Q119" s="89"/>
      <c r="R119" s="88">
        <v>0</v>
      </c>
      <c r="S119" s="89">
        <v>0</v>
      </c>
      <c r="T119" s="89">
        <v>0</v>
      </c>
      <c r="U119" s="89"/>
      <c r="V119" s="89"/>
      <c r="W119" s="89"/>
      <c r="X119" s="89"/>
      <c r="Y119" s="89"/>
      <c r="Z119" s="89"/>
      <c r="AA119" s="89"/>
      <c r="AB119" s="89"/>
      <c r="AC119" s="89"/>
      <c r="AD119" s="89">
        <v>0</v>
      </c>
      <c r="AE119" s="89"/>
      <c r="AF119" s="89"/>
      <c r="AG119" s="89"/>
      <c r="AH119" s="89"/>
      <c r="AI119" s="89"/>
      <c r="AJ119" s="89"/>
      <c r="AK119" s="89"/>
      <c r="AL119" s="89"/>
      <c r="AM119" s="89"/>
      <c r="AN119" s="88"/>
      <c r="AO119" s="36"/>
      <c r="AP119" s="36"/>
      <c r="AQ119" s="36"/>
      <c r="AR119" s="36"/>
      <c r="AS119" s="36"/>
      <c r="AT119" s="36"/>
      <c r="AU119" s="36"/>
      <c r="AV119" s="36"/>
      <c r="AW119" s="36"/>
      <c r="AX119" s="30"/>
      <c r="AY119" s="30"/>
      <c r="AZ119" s="30"/>
    </row>
    <row r="120" spans="1:52" ht="22.5" hidden="1" outlineLevel="1" x14ac:dyDescent="0.25">
      <c r="A120" s="23" t="str">
        <f t="shared" si="7"/>
        <v>2</v>
      </c>
      <c r="B120" s="1" t="s">
        <v>362</v>
      </c>
      <c r="D120" s="1" t="s">
        <v>363</v>
      </c>
      <c r="L120" s="33" t="s">
        <v>364</v>
      </c>
      <c r="M120" s="63" t="s">
        <v>365</v>
      </c>
      <c r="N120" s="35" t="s">
        <v>15</v>
      </c>
      <c r="O120" s="89"/>
      <c r="P120" s="89"/>
      <c r="Q120" s="89"/>
      <c r="R120" s="88">
        <v>0</v>
      </c>
      <c r="S120" s="89">
        <v>0</v>
      </c>
      <c r="T120" s="89">
        <v>0</v>
      </c>
      <c r="U120" s="89"/>
      <c r="V120" s="89"/>
      <c r="W120" s="89"/>
      <c r="X120" s="89"/>
      <c r="Y120" s="89"/>
      <c r="Z120" s="89"/>
      <c r="AA120" s="89"/>
      <c r="AB120" s="89"/>
      <c r="AC120" s="89"/>
      <c r="AD120" s="89">
        <v>0</v>
      </c>
      <c r="AE120" s="89"/>
      <c r="AF120" s="89"/>
      <c r="AG120" s="89"/>
      <c r="AH120" s="89"/>
      <c r="AI120" s="89"/>
      <c r="AJ120" s="89"/>
      <c r="AK120" s="89"/>
      <c r="AL120" s="89"/>
      <c r="AM120" s="89"/>
      <c r="AN120" s="88"/>
      <c r="AO120" s="36"/>
      <c r="AP120" s="36"/>
      <c r="AQ120" s="36"/>
      <c r="AR120" s="36"/>
      <c r="AS120" s="36"/>
      <c r="AT120" s="36"/>
      <c r="AU120" s="36"/>
      <c r="AV120" s="36"/>
      <c r="AW120" s="36"/>
      <c r="AX120" s="30"/>
      <c r="AY120" s="30"/>
      <c r="AZ120" s="30"/>
    </row>
    <row r="121" spans="1:52" ht="11.25" hidden="1" outlineLevel="1" x14ac:dyDescent="0.25">
      <c r="A121" s="23" t="str">
        <f t="shared" si="7"/>
        <v>2</v>
      </c>
      <c r="B121" s="1" t="s">
        <v>343</v>
      </c>
      <c r="D121" s="1" t="s">
        <v>366</v>
      </c>
      <c r="L121" s="72" t="s">
        <v>367</v>
      </c>
      <c r="M121" s="64" t="s">
        <v>368</v>
      </c>
      <c r="N121" s="35" t="s">
        <v>15</v>
      </c>
      <c r="O121" s="89"/>
      <c r="P121" s="89"/>
      <c r="Q121" s="89"/>
      <c r="R121" s="88">
        <v>0</v>
      </c>
      <c r="S121" s="89">
        <v>0</v>
      </c>
      <c r="T121" s="89">
        <v>0</v>
      </c>
      <c r="U121" s="89"/>
      <c r="V121" s="89"/>
      <c r="W121" s="89"/>
      <c r="X121" s="89"/>
      <c r="Y121" s="89"/>
      <c r="Z121" s="89"/>
      <c r="AA121" s="89"/>
      <c r="AB121" s="89"/>
      <c r="AC121" s="89"/>
      <c r="AD121" s="89">
        <v>0</v>
      </c>
      <c r="AE121" s="89"/>
      <c r="AF121" s="89"/>
      <c r="AG121" s="89"/>
      <c r="AH121" s="89"/>
      <c r="AI121" s="89"/>
      <c r="AJ121" s="89"/>
      <c r="AK121" s="89"/>
      <c r="AL121" s="89"/>
      <c r="AM121" s="89"/>
      <c r="AN121" s="88"/>
      <c r="AO121" s="36"/>
      <c r="AP121" s="36"/>
      <c r="AQ121" s="36"/>
      <c r="AR121" s="36"/>
      <c r="AS121" s="36"/>
      <c r="AT121" s="36"/>
      <c r="AU121" s="36"/>
      <c r="AV121" s="36"/>
      <c r="AW121" s="36"/>
      <c r="AX121" s="30"/>
      <c r="AY121" s="30"/>
      <c r="AZ121" s="30"/>
    </row>
    <row r="122" spans="1:52" ht="11.25" hidden="1" outlineLevel="1" x14ac:dyDescent="0.25">
      <c r="A122" s="23" t="str">
        <f t="shared" si="7"/>
        <v>2</v>
      </c>
      <c r="B122" s="1" t="s">
        <v>369</v>
      </c>
      <c r="D122" s="1" t="s">
        <v>370</v>
      </c>
      <c r="L122" s="72" t="s">
        <v>371</v>
      </c>
      <c r="M122" s="64" t="s">
        <v>372</v>
      </c>
      <c r="N122" s="35" t="s">
        <v>15</v>
      </c>
      <c r="O122" s="89"/>
      <c r="P122" s="89"/>
      <c r="Q122" s="89"/>
      <c r="R122" s="88">
        <v>0</v>
      </c>
      <c r="S122" s="89">
        <v>0</v>
      </c>
      <c r="T122" s="89">
        <v>0</v>
      </c>
      <c r="U122" s="89"/>
      <c r="V122" s="89"/>
      <c r="W122" s="89"/>
      <c r="X122" s="89"/>
      <c r="Y122" s="89"/>
      <c r="Z122" s="89"/>
      <c r="AA122" s="89"/>
      <c r="AB122" s="89"/>
      <c r="AC122" s="89"/>
      <c r="AD122" s="89">
        <v>0</v>
      </c>
      <c r="AE122" s="89"/>
      <c r="AF122" s="89"/>
      <c r="AG122" s="89"/>
      <c r="AH122" s="89"/>
      <c r="AI122" s="89"/>
      <c r="AJ122" s="89"/>
      <c r="AK122" s="89"/>
      <c r="AL122" s="89"/>
      <c r="AM122" s="89"/>
      <c r="AN122" s="88"/>
      <c r="AO122" s="36"/>
      <c r="AP122" s="36"/>
      <c r="AQ122" s="36"/>
      <c r="AR122" s="36"/>
      <c r="AS122" s="36"/>
      <c r="AT122" s="36"/>
      <c r="AU122" s="36"/>
      <c r="AV122" s="36"/>
      <c r="AW122" s="36"/>
      <c r="AX122" s="30"/>
      <c r="AY122" s="30"/>
      <c r="AZ122" s="30"/>
    </row>
    <row r="123" spans="1:52" s="50" customFormat="1" ht="11.25" hidden="1" outlineLevel="1" x14ac:dyDescent="0.25">
      <c r="A123" s="23" t="str">
        <f t="shared" si="7"/>
        <v>2</v>
      </c>
      <c r="D123" s="50" t="s">
        <v>369</v>
      </c>
      <c r="L123" s="51" t="s">
        <v>373</v>
      </c>
      <c r="M123" s="66" t="s">
        <v>374</v>
      </c>
      <c r="N123" s="53" t="s">
        <v>15</v>
      </c>
      <c r="O123" s="85"/>
      <c r="P123" s="85"/>
      <c r="Q123" s="85"/>
      <c r="R123" s="84">
        <v>0</v>
      </c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5"/>
      <c r="AL123" s="85"/>
      <c r="AM123" s="85"/>
      <c r="AN123" s="84"/>
      <c r="AO123" s="38"/>
      <c r="AP123" s="38"/>
      <c r="AQ123" s="38"/>
      <c r="AR123" s="38"/>
      <c r="AS123" s="38"/>
      <c r="AT123" s="38"/>
      <c r="AU123" s="38"/>
      <c r="AV123" s="38"/>
      <c r="AW123" s="38"/>
      <c r="AX123" s="39"/>
      <c r="AY123" s="39"/>
      <c r="AZ123" s="39"/>
    </row>
    <row r="124" spans="1:52" ht="11.25" hidden="1" outlineLevel="1" x14ac:dyDescent="0.25">
      <c r="A124" s="23" t="str">
        <f t="shared" si="7"/>
        <v>2</v>
      </c>
      <c r="D124" s="1" t="s">
        <v>375</v>
      </c>
      <c r="L124" s="33" t="s">
        <v>376</v>
      </c>
      <c r="M124" s="34" t="s">
        <v>377</v>
      </c>
      <c r="N124" s="35" t="s">
        <v>378</v>
      </c>
      <c r="O124" s="88">
        <v>0</v>
      </c>
      <c r="P124" s="88">
        <v>0</v>
      </c>
      <c r="Q124" s="88">
        <v>0</v>
      </c>
      <c r="R124" s="88">
        <v>0</v>
      </c>
      <c r="S124" s="88">
        <v>0</v>
      </c>
      <c r="T124" s="88">
        <v>0</v>
      </c>
      <c r="U124" s="88">
        <v>0</v>
      </c>
      <c r="V124" s="88">
        <v>0</v>
      </c>
      <c r="W124" s="88">
        <v>0</v>
      </c>
      <c r="X124" s="88">
        <v>0</v>
      </c>
      <c r="Y124" s="88">
        <v>0</v>
      </c>
      <c r="Z124" s="88">
        <v>0</v>
      </c>
      <c r="AA124" s="88">
        <v>0</v>
      </c>
      <c r="AB124" s="88">
        <v>0</v>
      </c>
      <c r="AC124" s="88">
        <v>0</v>
      </c>
      <c r="AD124" s="88">
        <v>0</v>
      </c>
      <c r="AE124" s="88">
        <v>0</v>
      </c>
      <c r="AF124" s="88">
        <v>0</v>
      </c>
      <c r="AG124" s="88">
        <v>0</v>
      </c>
      <c r="AH124" s="88">
        <v>0</v>
      </c>
      <c r="AI124" s="88">
        <v>0</v>
      </c>
      <c r="AJ124" s="88">
        <v>0</v>
      </c>
      <c r="AK124" s="88">
        <v>0</v>
      </c>
      <c r="AL124" s="88">
        <v>0</v>
      </c>
      <c r="AM124" s="88">
        <v>0</v>
      </c>
      <c r="AN124" s="88"/>
      <c r="AO124" s="36"/>
      <c r="AP124" s="36"/>
      <c r="AQ124" s="36"/>
      <c r="AR124" s="36"/>
      <c r="AS124" s="36"/>
      <c r="AT124" s="36"/>
      <c r="AU124" s="36"/>
      <c r="AV124" s="36"/>
      <c r="AW124" s="36"/>
      <c r="AX124" s="30"/>
      <c r="AY124" s="30"/>
      <c r="AZ124" s="30"/>
    </row>
    <row r="125" spans="1:52" s="50" customFormat="1" ht="11.25" outlineLevel="1" x14ac:dyDescent="0.25">
      <c r="A125" s="23" t="str">
        <f t="shared" si="7"/>
        <v>2</v>
      </c>
      <c r="C125" s="1"/>
      <c r="D125" s="1" t="s">
        <v>332</v>
      </c>
      <c r="L125" s="51" t="s">
        <v>379</v>
      </c>
      <c r="M125" s="66" t="s">
        <v>380</v>
      </c>
      <c r="N125" s="28" t="s">
        <v>15</v>
      </c>
      <c r="O125" s="92">
        <v>2120.6241314618001</v>
      </c>
      <c r="P125" s="84">
        <v>2580.0361000000003</v>
      </c>
      <c r="Q125" s="84">
        <v>2146.1732524421514</v>
      </c>
      <c r="R125" s="84">
        <v>-433.86284755784891</v>
      </c>
      <c r="S125" s="84">
        <v>2870.994731838</v>
      </c>
      <c r="T125" s="84">
        <v>766.18</v>
      </c>
      <c r="U125" s="84">
        <v>0</v>
      </c>
      <c r="V125" s="84">
        <v>0</v>
      </c>
      <c r="W125" s="84">
        <v>0</v>
      </c>
      <c r="X125" s="84">
        <v>0</v>
      </c>
      <c r="Y125" s="84">
        <v>0</v>
      </c>
      <c r="Z125" s="84">
        <v>0</v>
      </c>
      <c r="AA125" s="84">
        <v>0</v>
      </c>
      <c r="AB125" s="84">
        <v>0</v>
      </c>
      <c r="AC125" s="84">
        <v>0</v>
      </c>
      <c r="AD125" s="84">
        <v>3008.7999999999997</v>
      </c>
      <c r="AE125" s="84">
        <v>3154.3198856744002</v>
      </c>
      <c r="AF125" s="84">
        <v>3237.5753530269003</v>
      </c>
      <c r="AG125" s="84">
        <v>3322.9879892008003</v>
      </c>
      <c r="AH125" s="84">
        <v>2376.3427430889001</v>
      </c>
      <c r="AI125" s="84">
        <v>2376.3427430889001</v>
      </c>
      <c r="AJ125" s="84">
        <v>2376.3427430889001</v>
      </c>
      <c r="AK125" s="84">
        <v>2376.3427430889001</v>
      </c>
      <c r="AL125" s="84">
        <v>2376.3427430889001</v>
      </c>
      <c r="AM125" s="84">
        <v>2376.3427430889001</v>
      </c>
      <c r="AN125" s="84">
        <v>4.7999136547971757</v>
      </c>
      <c r="AO125" s="29">
        <f t="shared" ref="AO125:AW126" si="10">IF(AD125=0,0,(AE125-AD125)/AD125*100)</f>
        <v>4.8364758599574742</v>
      </c>
      <c r="AP125" s="29">
        <f t="shared" si="10"/>
        <v>2.6394110416832341</v>
      </c>
      <c r="AQ125" s="29">
        <f t="shared" si="10"/>
        <v>2.6381667408619625</v>
      </c>
      <c r="AR125" s="29">
        <f t="shared" si="10"/>
        <v>-28.487772125218374</v>
      </c>
      <c r="AS125" s="29">
        <f t="shared" si="10"/>
        <v>0</v>
      </c>
      <c r="AT125" s="29">
        <f t="shared" si="10"/>
        <v>0</v>
      </c>
      <c r="AU125" s="29">
        <f t="shared" si="10"/>
        <v>0</v>
      </c>
      <c r="AV125" s="29">
        <f t="shared" si="10"/>
        <v>0</v>
      </c>
      <c r="AW125" s="29">
        <f t="shared" si="10"/>
        <v>0</v>
      </c>
      <c r="AX125" s="30"/>
      <c r="AY125" s="30"/>
      <c r="AZ125" s="30"/>
    </row>
    <row r="126" spans="1:52" s="50" customFormat="1" ht="11.25" outlineLevel="1" x14ac:dyDescent="0.25">
      <c r="A126" s="23" t="str">
        <f t="shared" si="7"/>
        <v>2</v>
      </c>
      <c r="C126" s="1"/>
      <c r="D126" s="1" t="s">
        <v>381</v>
      </c>
      <c r="L126" s="51" t="s">
        <v>382</v>
      </c>
      <c r="M126" s="66" t="s">
        <v>383</v>
      </c>
      <c r="N126" s="53" t="s">
        <v>15</v>
      </c>
      <c r="O126" s="92">
        <v>2189.2815068497002</v>
      </c>
      <c r="P126" s="84">
        <v>2580.0361000000003</v>
      </c>
      <c r="Q126" s="84">
        <v>2214.8306278300515</v>
      </c>
      <c r="R126" s="84">
        <v>-365.20547216994891</v>
      </c>
      <c r="S126" s="84">
        <v>2752.1025853985002</v>
      </c>
      <c r="T126" s="84">
        <v>766.18</v>
      </c>
      <c r="U126" s="84">
        <v>0</v>
      </c>
      <c r="V126" s="84">
        <v>0</v>
      </c>
      <c r="W126" s="84">
        <v>0</v>
      </c>
      <c r="X126" s="84">
        <v>0</v>
      </c>
      <c r="Y126" s="84">
        <v>0</v>
      </c>
      <c r="Z126" s="84">
        <v>0</v>
      </c>
      <c r="AA126" s="84">
        <v>0</v>
      </c>
      <c r="AB126" s="84">
        <v>0</v>
      </c>
      <c r="AC126" s="84">
        <v>0</v>
      </c>
      <c r="AD126" s="84">
        <v>3015.5699999999997</v>
      </c>
      <c r="AE126" s="84">
        <v>3143.5422423307</v>
      </c>
      <c r="AF126" s="84">
        <v>3287.5753530269003</v>
      </c>
      <c r="AG126" s="84">
        <v>3362.9879892008003</v>
      </c>
      <c r="AH126" s="84">
        <v>2376.3427430889001</v>
      </c>
      <c r="AI126" s="84">
        <v>2376.3427430889001</v>
      </c>
      <c r="AJ126" s="84">
        <v>2376.3427430889001</v>
      </c>
      <c r="AK126" s="84">
        <v>2376.3427430889001</v>
      </c>
      <c r="AL126" s="84">
        <v>2376.3427430889001</v>
      </c>
      <c r="AM126" s="84">
        <v>2376.3427430889001</v>
      </c>
      <c r="AN126" s="84">
        <v>9.5733137274514011</v>
      </c>
      <c r="AO126" s="29">
        <f t="shared" si="10"/>
        <v>4.2437165222727478</v>
      </c>
      <c r="AP126" s="29">
        <f t="shared" si="10"/>
        <v>4.5818729189212553</v>
      </c>
      <c r="AQ126" s="29">
        <f t="shared" si="10"/>
        <v>2.2938679140682465</v>
      </c>
      <c r="AR126" s="29">
        <f t="shared" si="10"/>
        <v>-29.338351765757338</v>
      </c>
      <c r="AS126" s="29">
        <f t="shared" si="10"/>
        <v>0</v>
      </c>
      <c r="AT126" s="29">
        <f t="shared" si="10"/>
        <v>0</v>
      </c>
      <c r="AU126" s="29">
        <f t="shared" si="10"/>
        <v>0</v>
      </c>
      <c r="AV126" s="29">
        <f t="shared" si="10"/>
        <v>0</v>
      </c>
      <c r="AW126" s="29">
        <f t="shared" si="10"/>
        <v>0</v>
      </c>
      <c r="AX126" s="30"/>
      <c r="AY126" s="30"/>
      <c r="AZ126" s="30"/>
    </row>
    <row r="127" spans="1:52" ht="15" hidden="1" outlineLevel="1" x14ac:dyDescent="0.25">
      <c r="A127" s="23" t="str">
        <f t="shared" si="7"/>
        <v>2</v>
      </c>
      <c r="C127" s="54" t="b">
        <f>B16="двухставочный"</f>
        <v>0</v>
      </c>
      <c r="D127" s="73" t="s">
        <v>384</v>
      </c>
      <c r="L127" s="72" t="s">
        <v>385</v>
      </c>
      <c r="M127" s="64" t="s">
        <v>386</v>
      </c>
      <c r="N127" s="35" t="s">
        <v>15</v>
      </c>
      <c r="O127" s="89"/>
      <c r="P127" s="89"/>
      <c r="Q127" s="89"/>
      <c r="R127" s="88">
        <v>0</v>
      </c>
      <c r="S127" s="89"/>
      <c r="T127" s="89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89"/>
      <c r="AL127" s="89"/>
      <c r="AM127" s="89"/>
      <c r="AN127" s="88"/>
      <c r="AO127" s="36"/>
      <c r="AP127" s="36"/>
      <c r="AQ127" s="36"/>
      <c r="AR127" s="36"/>
      <c r="AS127" s="36"/>
      <c r="AT127" s="36"/>
      <c r="AU127" s="36"/>
      <c r="AV127" s="36"/>
      <c r="AW127" s="36"/>
      <c r="AX127" s="30"/>
      <c r="AY127" s="30"/>
      <c r="AZ127" s="30"/>
    </row>
    <row r="128" spans="1:52" ht="15" hidden="1" outlineLevel="1" x14ac:dyDescent="0.25">
      <c r="A128" s="23" t="str">
        <f t="shared" si="7"/>
        <v>2</v>
      </c>
      <c r="C128" s="54" t="b">
        <f>B16="двухставочный"</f>
        <v>0</v>
      </c>
      <c r="D128" s="73" t="s">
        <v>387</v>
      </c>
      <c r="L128" s="72" t="s">
        <v>388</v>
      </c>
      <c r="M128" s="64" t="s">
        <v>389</v>
      </c>
      <c r="N128" s="35" t="s">
        <v>15</v>
      </c>
      <c r="O128" s="89"/>
      <c r="P128" s="89"/>
      <c r="Q128" s="89"/>
      <c r="R128" s="88">
        <v>0</v>
      </c>
      <c r="S128" s="89"/>
      <c r="T128" s="89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89"/>
      <c r="AL128" s="89"/>
      <c r="AM128" s="89"/>
      <c r="AN128" s="88"/>
      <c r="AO128" s="36"/>
      <c r="AP128" s="36"/>
      <c r="AQ128" s="36"/>
      <c r="AR128" s="36"/>
      <c r="AS128" s="36"/>
      <c r="AT128" s="36"/>
      <c r="AU128" s="36"/>
      <c r="AV128" s="36"/>
      <c r="AW128" s="36"/>
      <c r="AX128" s="30"/>
      <c r="AY128" s="30"/>
      <c r="AZ128" s="30"/>
    </row>
    <row r="129" spans="1:52" s="50" customFormat="1" ht="11.25" outlineLevel="1" x14ac:dyDescent="0.25">
      <c r="A129" s="23" t="str">
        <f t="shared" si="7"/>
        <v>2</v>
      </c>
      <c r="B129" s="1" t="s">
        <v>390</v>
      </c>
      <c r="C129" s="1"/>
      <c r="D129" s="1" t="s">
        <v>391</v>
      </c>
      <c r="L129" s="51" t="s">
        <v>392</v>
      </c>
      <c r="M129" s="66" t="s">
        <v>393</v>
      </c>
      <c r="N129" s="53" t="s">
        <v>394</v>
      </c>
      <c r="O129" s="93">
        <v>45</v>
      </c>
      <c r="P129" s="93">
        <v>47.253999999999998</v>
      </c>
      <c r="Q129" s="93">
        <v>47.253999999999998</v>
      </c>
      <c r="R129" s="93">
        <v>0</v>
      </c>
      <c r="S129" s="93">
        <v>54.026000000000003</v>
      </c>
      <c r="T129" s="93">
        <v>54.026000000000003</v>
      </c>
      <c r="U129" s="93">
        <v>0</v>
      </c>
      <c r="V129" s="93">
        <v>0</v>
      </c>
      <c r="W129" s="93">
        <v>0</v>
      </c>
      <c r="X129" s="93">
        <v>0</v>
      </c>
      <c r="Y129" s="93">
        <v>0</v>
      </c>
      <c r="Z129" s="93">
        <v>0</v>
      </c>
      <c r="AA129" s="93">
        <v>0</v>
      </c>
      <c r="AB129" s="93">
        <v>0</v>
      </c>
      <c r="AC129" s="93">
        <v>0</v>
      </c>
      <c r="AD129" s="93">
        <v>54.026000000000003</v>
      </c>
      <c r="AE129" s="93">
        <v>54.026000000000003</v>
      </c>
      <c r="AF129" s="93">
        <v>54.026000000000003</v>
      </c>
      <c r="AG129" s="93">
        <v>54.026000000000003</v>
      </c>
      <c r="AH129" s="93">
        <v>0</v>
      </c>
      <c r="AI129" s="93">
        <v>0</v>
      </c>
      <c r="AJ129" s="93">
        <v>0</v>
      </c>
      <c r="AK129" s="93">
        <v>0</v>
      </c>
      <c r="AL129" s="93">
        <v>0</v>
      </c>
      <c r="AM129" s="93">
        <v>0</v>
      </c>
      <c r="AN129" s="84"/>
      <c r="AO129" s="38"/>
      <c r="AP129" s="38"/>
      <c r="AQ129" s="38"/>
      <c r="AR129" s="38"/>
      <c r="AS129" s="38"/>
      <c r="AT129" s="38"/>
      <c r="AU129" s="38"/>
      <c r="AV129" s="38"/>
      <c r="AW129" s="38"/>
      <c r="AX129" s="30"/>
      <c r="AY129" s="30"/>
      <c r="AZ129" s="30"/>
    </row>
    <row r="130" spans="1:52" ht="15" outlineLevel="1" x14ac:dyDescent="0.25">
      <c r="A130" s="23" t="str">
        <f t="shared" si="7"/>
        <v>2</v>
      </c>
      <c r="B130" s="1" t="s">
        <v>395</v>
      </c>
      <c r="D130" s="1" t="s">
        <v>396</v>
      </c>
      <c r="L130" s="33" t="s">
        <v>397</v>
      </c>
      <c r="M130" s="70" t="s">
        <v>398</v>
      </c>
      <c r="N130" s="35" t="s">
        <v>394</v>
      </c>
      <c r="O130" s="94">
        <v>22.5</v>
      </c>
      <c r="P130" s="94">
        <v>23.626999999999999</v>
      </c>
      <c r="Q130" s="94">
        <v>23.626999999999999</v>
      </c>
      <c r="R130" s="87">
        <v>0</v>
      </c>
      <c r="S130" s="94">
        <v>27.013000000000002</v>
      </c>
      <c r="T130" s="94">
        <v>27.013000000000002</v>
      </c>
      <c r="U130" s="94">
        <v>0</v>
      </c>
      <c r="V130" s="94">
        <v>0</v>
      </c>
      <c r="W130" s="94">
        <v>0</v>
      </c>
      <c r="X130" s="94">
        <v>0</v>
      </c>
      <c r="Y130" s="94">
        <v>0</v>
      </c>
      <c r="Z130" s="94">
        <v>0</v>
      </c>
      <c r="AA130" s="94">
        <v>0</v>
      </c>
      <c r="AB130" s="94">
        <v>0</v>
      </c>
      <c r="AC130" s="94">
        <v>0</v>
      </c>
      <c r="AD130" s="94">
        <v>27.013000000000002</v>
      </c>
      <c r="AE130" s="94">
        <v>27.013000000000002</v>
      </c>
      <c r="AF130" s="94">
        <v>27.013000000000002</v>
      </c>
      <c r="AG130" s="94">
        <v>27.013000000000002</v>
      </c>
      <c r="AH130" s="94">
        <v>0</v>
      </c>
      <c r="AI130" s="94">
        <v>0</v>
      </c>
      <c r="AJ130" s="94">
        <v>0</v>
      </c>
      <c r="AK130" s="94">
        <v>0</v>
      </c>
      <c r="AL130" s="94">
        <v>0</v>
      </c>
      <c r="AM130" s="94">
        <v>0</v>
      </c>
      <c r="AN130" s="88"/>
      <c r="AO130" s="36"/>
      <c r="AP130" s="36"/>
      <c r="AQ130" s="36"/>
      <c r="AR130" s="36"/>
      <c r="AS130" s="36"/>
      <c r="AT130" s="36"/>
      <c r="AU130" s="36"/>
      <c r="AV130" s="36"/>
      <c r="AW130" s="36"/>
      <c r="AX130" s="30"/>
      <c r="AY130" s="30"/>
      <c r="AZ130" s="30"/>
    </row>
    <row r="131" spans="1:52" ht="15" outlineLevel="1" x14ac:dyDescent="0.25">
      <c r="A131" s="23" t="str">
        <f t="shared" si="7"/>
        <v>2</v>
      </c>
      <c r="B131" s="1" t="s">
        <v>399</v>
      </c>
      <c r="D131" s="1" t="s">
        <v>400</v>
      </c>
      <c r="L131" s="33" t="s">
        <v>401</v>
      </c>
      <c r="M131" s="70" t="s">
        <v>402</v>
      </c>
      <c r="N131" s="35" t="s">
        <v>403</v>
      </c>
      <c r="O131" s="95">
        <v>48.650700152200002</v>
      </c>
      <c r="P131" s="95">
        <v>48.65</v>
      </c>
      <c r="Q131" s="95"/>
      <c r="R131" s="88">
        <v>-48.65</v>
      </c>
      <c r="S131" s="95">
        <v>48.650700152200002</v>
      </c>
      <c r="T131" s="95">
        <v>53.229971576200001</v>
      </c>
      <c r="U131" s="95"/>
      <c r="V131" s="95"/>
      <c r="W131" s="95"/>
      <c r="X131" s="95"/>
      <c r="Y131" s="95"/>
      <c r="Z131" s="95"/>
      <c r="AA131" s="95"/>
      <c r="AB131" s="95"/>
      <c r="AC131" s="95"/>
      <c r="AD131" s="95">
        <v>53.229971576200001</v>
      </c>
      <c r="AE131" s="95">
        <v>56.883625491099998</v>
      </c>
      <c r="AF131" s="95">
        <v>59.4878342628</v>
      </c>
      <c r="AG131" s="95">
        <v>62.205617890900001</v>
      </c>
      <c r="AH131" s="95"/>
      <c r="AI131" s="95"/>
      <c r="AJ131" s="95"/>
      <c r="AK131" s="95"/>
      <c r="AL131" s="95"/>
      <c r="AM131" s="95"/>
      <c r="AN131" s="88"/>
      <c r="AO131" s="36"/>
      <c r="AP131" s="36"/>
      <c r="AQ131" s="36"/>
      <c r="AR131" s="36"/>
      <c r="AS131" s="36"/>
      <c r="AT131" s="36"/>
      <c r="AU131" s="36"/>
      <c r="AV131" s="36"/>
      <c r="AW131" s="36"/>
      <c r="AX131" s="30"/>
      <c r="AY131" s="30"/>
      <c r="AZ131" s="30"/>
    </row>
    <row r="132" spans="1:52" ht="15" outlineLevel="1" x14ac:dyDescent="0.25">
      <c r="A132" s="23" t="str">
        <f t="shared" si="7"/>
        <v>2</v>
      </c>
      <c r="B132" s="1" t="s">
        <v>404</v>
      </c>
      <c r="D132" s="1" t="s">
        <v>405</v>
      </c>
      <c r="L132" s="33" t="s">
        <v>406</v>
      </c>
      <c r="M132" s="70" t="s">
        <v>407</v>
      </c>
      <c r="N132" s="35" t="s">
        <v>394</v>
      </c>
      <c r="O132" s="96">
        <v>22.5</v>
      </c>
      <c r="P132" s="96">
        <v>23.626999999999999</v>
      </c>
      <c r="Q132" s="96">
        <v>23.626999999999999</v>
      </c>
      <c r="R132" s="87">
        <v>0</v>
      </c>
      <c r="S132" s="96">
        <v>27.013000000000002</v>
      </c>
      <c r="T132" s="96">
        <v>27.013000000000002</v>
      </c>
      <c r="U132" s="96">
        <v>0</v>
      </c>
      <c r="V132" s="96">
        <v>0</v>
      </c>
      <c r="W132" s="96">
        <v>0</v>
      </c>
      <c r="X132" s="96">
        <v>0</v>
      </c>
      <c r="Y132" s="96">
        <v>0</v>
      </c>
      <c r="Z132" s="96">
        <v>0</v>
      </c>
      <c r="AA132" s="96">
        <v>0</v>
      </c>
      <c r="AB132" s="96">
        <v>0</v>
      </c>
      <c r="AC132" s="96">
        <v>0</v>
      </c>
      <c r="AD132" s="96">
        <v>27.013000000000002</v>
      </c>
      <c r="AE132" s="96">
        <v>27.013000000000002</v>
      </c>
      <c r="AF132" s="96">
        <v>27.013000000000002</v>
      </c>
      <c r="AG132" s="96">
        <v>27.013000000000002</v>
      </c>
      <c r="AH132" s="96">
        <v>0</v>
      </c>
      <c r="AI132" s="96">
        <v>0</v>
      </c>
      <c r="AJ132" s="96">
        <v>0</v>
      </c>
      <c r="AK132" s="96">
        <v>0</v>
      </c>
      <c r="AL132" s="96">
        <v>0</v>
      </c>
      <c r="AM132" s="96">
        <v>0</v>
      </c>
      <c r="AN132" s="88"/>
      <c r="AO132" s="36"/>
      <c r="AP132" s="36"/>
      <c r="AQ132" s="36"/>
      <c r="AR132" s="36"/>
      <c r="AS132" s="36"/>
      <c r="AT132" s="36"/>
      <c r="AU132" s="36"/>
      <c r="AV132" s="36"/>
      <c r="AW132" s="36"/>
      <c r="AX132" s="30"/>
      <c r="AY132" s="30"/>
      <c r="AZ132" s="30"/>
    </row>
    <row r="133" spans="1:52" ht="15" outlineLevel="1" x14ac:dyDescent="0.25">
      <c r="A133" s="23" t="str">
        <f t="shared" si="7"/>
        <v>2</v>
      </c>
      <c r="B133" s="1" t="s">
        <v>408</v>
      </c>
      <c r="D133" s="1" t="s">
        <v>409</v>
      </c>
      <c r="L133" s="33" t="s">
        <v>410</v>
      </c>
      <c r="M133" s="70" t="s">
        <v>411</v>
      </c>
      <c r="N133" s="35" t="s">
        <v>403</v>
      </c>
      <c r="O133" s="95">
        <v>48.650700152200002</v>
      </c>
      <c r="P133" s="95">
        <v>60.548632919964462</v>
      </c>
      <c r="Q133" s="95">
        <v>93.741508775132331</v>
      </c>
      <c r="R133" s="88">
        <v>33.19287585516787</v>
      </c>
      <c r="S133" s="95">
        <v>53.229971576200001</v>
      </c>
      <c r="T133" s="95">
        <v>-24.866590981671443</v>
      </c>
      <c r="U133" s="95">
        <v>0</v>
      </c>
      <c r="V133" s="95">
        <v>0</v>
      </c>
      <c r="W133" s="95">
        <v>0</v>
      </c>
      <c r="X133" s="95">
        <v>0</v>
      </c>
      <c r="Y133" s="95">
        <v>0</v>
      </c>
      <c r="Z133" s="95">
        <v>0</v>
      </c>
      <c r="AA133" s="95">
        <v>0</v>
      </c>
      <c r="AB133" s="95">
        <v>0</v>
      </c>
      <c r="AC133" s="95">
        <v>0</v>
      </c>
      <c r="AD133" s="95">
        <v>58.414056484363414</v>
      </c>
      <c r="AE133" s="95">
        <v>59.4878342628</v>
      </c>
      <c r="AF133" s="95">
        <v>62.205617890900001</v>
      </c>
      <c r="AG133" s="95">
        <v>62.289550702</v>
      </c>
      <c r="AH133" s="95">
        <v>0</v>
      </c>
      <c r="AI133" s="95">
        <v>0</v>
      </c>
      <c r="AJ133" s="95">
        <v>0</v>
      </c>
      <c r="AK133" s="95">
        <v>0</v>
      </c>
      <c r="AL133" s="95">
        <v>0</v>
      </c>
      <c r="AM133" s="95">
        <v>0</v>
      </c>
      <c r="AN133" s="88"/>
      <c r="AO133" s="36"/>
      <c r="AP133" s="36"/>
      <c r="AQ133" s="36"/>
      <c r="AR133" s="36"/>
      <c r="AS133" s="36"/>
      <c r="AT133" s="36"/>
      <c r="AU133" s="36"/>
      <c r="AV133" s="36"/>
      <c r="AW133" s="36"/>
      <c r="AX133" s="30"/>
      <c r="AY133" s="30"/>
      <c r="AZ133" s="30"/>
    </row>
    <row r="134" spans="1:52" ht="11.25" outlineLevel="1" x14ac:dyDescent="0.25">
      <c r="A134" s="23" t="str">
        <f t="shared" si="7"/>
        <v>2</v>
      </c>
      <c r="D134" s="1" t="s">
        <v>412</v>
      </c>
      <c r="L134" s="33" t="s">
        <v>413</v>
      </c>
      <c r="M134" s="34" t="s">
        <v>414</v>
      </c>
      <c r="N134" s="35" t="s">
        <v>378</v>
      </c>
      <c r="O134" s="97">
        <v>100</v>
      </c>
      <c r="P134" s="97">
        <v>124.45762162377075</v>
      </c>
      <c r="Q134" s="97">
        <v>0</v>
      </c>
      <c r="R134" s="88"/>
      <c r="S134" s="97">
        <v>109.4125498906986</v>
      </c>
      <c r="T134" s="97">
        <v>-46.715394063425926</v>
      </c>
      <c r="U134" s="97">
        <v>0</v>
      </c>
      <c r="V134" s="97">
        <v>0</v>
      </c>
      <c r="W134" s="97">
        <v>0</v>
      </c>
      <c r="X134" s="97">
        <v>0</v>
      </c>
      <c r="Y134" s="97">
        <v>0</v>
      </c>
      <c r="Z134" s="97">
        <v>0</v>
      </c>
      <c r="AA134" s="97">
        <v>0</v>
      </c>
      <c r="AB134" s="97">
        <v>0</v>
      </c>
      <c r="AC134" s="97">
        <v>0</v>
      </c>
      <c r="AD134" s="97">
        <v>109.73903377111947</v>
      </c>
      <c r="AE134" s="97">
        <v>104.57813430353073</v>
      </c>
      <c r="AF134" s="97">
        <v>104.56863770849955</v>
      </c>
      <c r="AG134" s="97">
        <v>100.13492802410097</v>
      </c>
      <c r="AH134" s="97">
        <v>0</v>
      </c>
      <c r="AI134" s="97">
        <v>0</v>
      </c>
      <c r="AJ134" s="97">
        <v>0</v>
      </c>
      <c r="AK134" s="97">
        <v>0</v>
      </c>
      <c r="AL134" s="97">
        <v>0</v>
      </c>
      <c r="AM134" s="97">
        <v>0</v>
      </c>
      <c r="AN134" s="88"/>
      <c r="AO134" s="36"/>
      <c r="AP134" s="36"/>
      <c r="AQ134" s="36"/>
      <c r="AR134" s="36"/>
      <c r="AS134" s="36"/>
      <c r="AT134" s="36"/>
      <c r="AU134" s="36"/>
      <c r="AV134" s="36"/>
      <c r="AW134" s="36"/>
      <c r="AX134" s="30"/>
      <c r="AY134" s="30"/>
      <c r="AZ134" s="30"/>
    </row>
    <row r="135" spans="1:52" ht="11.25" outlineLevel="1" x14ac:dyDescent="0.25">
      <c r="A135" s="23" t="str">
        <f t="shared" si="7"/>
        <v>2</v>
      </c>
      <c r="D135" s="1" t="s">
        <v>415</v>
      </c>
      <c r="L135" s="33" t="s">
        <v>416</v>
      </c>
      <c r="M135" s="34" t="s">
        <v>417</v>
      </c>
      <c r="N135" s="35" t="s">
        <v>403</v>
      </c>
      <c r="O135" s="95">
        <v>48.650700152200002</v>
      </c>
      <c r="P135" s="95">
        <v>54.599316459982234</v>
      </c>
      <c r="Q135" s="95">
        <v>46.870754387566166</v>
      </c>
      <c r="R135" s="88">
        <v>-7.728562072416068</v>
      </c>
      <c r="S135" s="95">
        <v>50.940335864200001</v>
      </c>
      <c r="T135" s="95">
        <v>14.181690297264279</v>
      </c>
      <c r="U135" s="95">
        <v>0</v>
      </c>
      <c r="V135" s="95">
        <v>0</v>
      </c>
      <c r="W135" s="95">
        <v>0</v>
      </c>
      <c r="X135" s="95">
        <v>0</v>
      </c>
      <c r="Y135" s="95">
        <v>0</v>
      </c>
      <c r="Z135" s="95">
        <v>0</v>
      </c>
      <c r="AA135" s="95">
        <v>0</v>
      </c>
      <c r="AB135" s="95">
        <v>0</v>
      </c>
      <c r="AC135" s="95">
        <v>0</v>
      </c>
      <c r="AD135" s="95">
        <v>55.817014030281705</v>
      </c>
      <c r="AE135" s="95">
        <v>58.185729876899998</v>
      </c>
      <c r="AF135" s="95">
        <v>60.851726076799999</v>
      </c>
      <c r="AG135" s="95">
        <v>62.247584296500001</v>
      </c>
      <c r="AH135" s="95">
        <v>0</v>
      </c>
      <c r="AI135" s="95">
        <v>0</v>
      </c>
      <c r="AJ135" s="95">
        <v>0</v>
      </c>
      <c r="AK135" s="95">
        <v>0</v>
      </c>
      <c r="AL135" s="95">
        <v>0</v>
      </c>
      <c r="AM135" s="95">
        <v>0</v>
      </c>
      <c r="AN135" s="88"/>
      <c r="AO135" s="36"/>
      <c r="AP135" s="36"/>
      <c r="AQ135" s="36"/>
      <c r="AR135" s="36"/>
      <c r="AS135" s="36"/>
      <c r="AT135" s="36"/>
      <c r="AU135" s="36"/>
      <c r="AV135" s="36"/>
      <c r="AW135" s="36"/>
      <c r="AX135" s="30"/>
      <c r="AY135" s="30"/>
      <c r="AZ135" s="30"/>
    </row>
    <row r="136" spans="1:52" s="50" customFormat="1" ht="11.25" outlineLevel="1" x14ac:dyDescent="0.25">
      <c r="A136" s="23" t="str">
        <f t="shared" si="7"/>
        <v>2</v>
      </c>
      <c r="C136" s="1"/>
      <c r="D136" s="1" t="s">
        <v>418</v>
      </c>
      <c r="L136" s="51" t="s">
        <v>419</v>
      </c>
      <c r="M136" s="66" t="s">
        <v>420</v>
      </c>
      <c r="N136" s="53" t="s">
        <v>15</v>
      </c>
      <c r="O136" s="92">
        <v>1897.3773059364071</v>
      </c>
      <c r="P136" s="92">
        <v>2350.4459742857753</v>
      </c>
      <c r="Q136" s="92">
        <v>2017.7391056303359</v>
      </c>
      <c r="R136" s="84">
        <v>0</v>
      </c>
      <c r="S136" s="92">
        <v>2448.1925416327676</v>
      </c>
      <c r="T136" s="92">
        <v>681.5720356865213</v>
      </c>
      <c r="U136" s="92">
        <v>0</v>
      </c>
      <c r="V136" s="92">
        <v>0</v>
      </c>
      <c r="W136" s="92">
        <v>0</v>
      </c>
      <c r="X136" s="92">
        <v>0</v>
      </c>
      <c r="Y136" s="92">
        <v>0</v>
      </c>
      <c r="Z136" s="92">
        <v>0</v>
      </c>
      <c r="AA136" s="92">
        <v>0</v>
      </c>
      <c r="AB136" s="92">
        <v>0</v>
      </c>
      <c r="AC136" s="92">
        <v>0</v>
      </c>
      <c r="AD136" s="92">
        <v>2682.5656942953387</v>
      </c>
      <c r="AE136" s="92">
        <v>2796.4061778849709</v>
      </c>
      <c r="AF136" s="92">
        <v>2924.5339552525234</v>
      </c>
      <c r="AG136" s="92">
        <v>2991.6189012880918</v>
      </c>
      <c r="AH136" s="92">
        <v>0</v>
      </c>
      <c r="AI136" s="92">
        <v>0</v>
      </c>
      <c r="AJ136" s="92">
        <v>0</v>
      </c>
      <c r="AK136" s="92">
        <v>0</v>
      </c>
      <c r="AL136" s="92">
        <v>0</v>
      </c>
      <c r="AM136" s="92">
        <v>0</v>
      </c>
      <c r="AN136" s="84">
        <v>9.5733137274514011</v>
      </c>
      <c r="AO136" s="29">
        <f>IF(AD136=0,0,(AE136-AD136)/AD136*100)</f>
        <v>4.2437165222727575</v>
      </c>
      <c r="AP136" s="29">
        <f>IF(AE136=0,0,(AF136-AE136)/AE136*100)</f>
        <v>4.5818729189212553</v>
      </c>
      <c r="AQ136" s="29">
        <f>IF(AF136=0,0,(AG136-AF136)/AF136*100)</f>
        <v>2.2938679140682403</v>
      </c>
      <c r="AR136" s="29">
        <f t="shared" ref="AR136:AW136" si="11">IF(AG136=0,0,(AH136-AG136)/AG136*100)</f>
        <v>-100</v>
      </c>
      <c r="AS136" s="29">
        <f t="shared" si="11"/>
        <v>0</v>
      </c>
      <c r="AT136" s="29">
        <f t="shared" si="11"/>
        <v>0</v>
      </c>
      <c r="AU136" s="29">
        <f t="shared" si="11"/>
        <v>0</v>
      </c>
      <c r="AV136" s="29">
        <f t="shared" si="11"/>
        <v>0</v>
      </c>
      <c r="AW136" s="29">
        <f t="shared" si="11"/>
        <v>0</v>
      </c>
      <c r="AX136" s="30"/>
      <c r="AY136" s="30"/>
      <c r="AZ136" s="30"/>
    </row>
    <row r="137" spans="1:52" s="50" customFormat="1" ht="11.25" outlineLevel="1" x14ac:dyDescent="0.25">
      <c r="A137" s="23" t="str">
        <f t="shared" si="7"/>
        <v>2</v>
      </c>
      <c r="B137" s="1" t="s">
        <v>421</v>
      </c>
      <c r="C137" s="1"/>
      <c r="D137" s="1" t="s">
        <v>422</v>
      </c>
      <c r="L137" s="51" t="s">
        <v>423</v>
      </c>
      <c r="M137" s="66" t="s">
        <v>424</v>
      </c>
      <c r="N137" s="53" t="s">
        <v>394</v>
      </c>
      <c r="O137" s="93">
        <v>39</v>
      </c>
      <c r="P137" s="93">
        <v>43.048999999999999</v>
      </c>
      <c r="Q137" s="93">
        <v>43.048999999999999</v>
      </c>
      <c r="R137" s="93">
        <v>0</v>
      </c>
      <c r="S137" s="93">
        <v>48.06</v>
      </c>
      <c r="T137" s="93">
        <v>48.06</v>
      </c>
      <c r="U137" s="93">
        <v>0</v>
      </c>
      <c r="V137" s="93">
        <v>0</v>
      </c>
      <c r="W137" s="93">
        <v>0</v>
      </c>
      <c r="X137" s="93">
        <v>0</v>
      </c>
      <c r="Y137" s="93">
        <v>0</v>
      </c>
      <c r="Z137" s="93">
        <v>0</v>
      </c>
      <c r="AA137" s="93">
        <v>0</v>
      </c>
      <c r="AB137" s="93">
        <v>0</v>
      </c>
      <c r="AC137" s="93">
        <v>0</v>
      </c>
      <c r="AD137" s="93">
        <v>48.06</v>
      </c>
      <c r="AE137" s="93">
        <v>48.06</v>
      </c>
      <c r="AF137" s="93">
        <v>48.06</v>
      </c>
      <c r="AG137" s="93">
        <v>48.06</v>
      </c>
      <c r="AH137" s="93">
        <v>0</v>
      </c>
      <c r="AI137" s="93">
        <v>0</v>
      </c>
      <c r="AJ137" s="93">
        <v>0</v>
      </c>
      <c r="AK137" s="93">
        <v>0</v>
      </c>
      <c r="AL137" s="93">
        <v>0</v>
      </c>
      <c r="AM137" s="93">
        <v>0</v>
      </c>
      <c r="AN137" s="84"/>
      <c r="AO137" s="38"/>
      <c r="AP137" s="38"/>
      <c r="AQ137" s="38"/>
      <c r="AR137" s="38"/>
      <c r="AS137" s="38"/>
      <c r="AT137" s="38"/>
      <c r="AU137" s="38"/>
      <c r="AV137" s="38"/>
      <c r="AW137" s="38"/>
      <c r="AX137" s="30"/>
      <c r="AY137" s="30"/>
      <c r="AZ137" s="30"/>
    </row>
    <row r="138" spans="1:52" ht="15" outlineLevel="1" x14ac:dyDescent="0.25">
      <c r="A138" s="23" t="str">
        <f t="shared" si="7"/>
        <v>2</v>
      </c>
      <c r="B138" s="1" t="s">
        <v>425</v>
      </c>
      <c r="D138" s="1" t="s">
        <v>426</v>
      </c>
      <c r="L138" s="74" t="s">
        <v>427</v>
      </c>
      <c r="M138" s="70" t="s">
        <v>428</v>
      </c>
      <c r="N138" s="75" t="s">
        <v>394</v>
      </c>
      <c r="O138" s="94">
        <v>19.5</v>
      </c>
      <c r="P138" s="94">
        <v>21.5245</v>
      </c>
      <c r="Q138" s="94">
        <v>21.5245</v>
      </c>
      <c r="R138" s="87">
        <v>0</v>
      </c>
      <c r="S138" s="94">
        <v>24.03</v>
      </c>
      <c r="T138" s="94">
        <v>24.03</v>
      </c>
      <c r="U138" s="94">
        <v>0</v>
      </c>
      <c r="V138" s="94">
        <v>0</v>
      </c>
      <c r="W138" s="94">
        <v>0</v>
      </c>
      <c r="X138" s="94">
        <v>0</v>
      </c>
      <c r="Y138" s="94">
        <v>0</v>
      </c>
      <c r="Z138" s="94">
        <v>0</v>
      </c>
      <c r="AA138" s="94">
        <v>0</v>
      </c>
      <c r="AB138" s="94">
        <v>0</v>
      </c>
      <c r="AC138" s="94">
        <v>0</v>
      </c>
      <c r="AD138" s="94">
        <v>24.03</v>
      </c>
      <c r="AE138" s="94">
        <v>24.03</v>
      </c>
      <c r="AF138" s="94">
        <v>24.03</v>
      </c>
      <c r="AG138" s="94">
        <v>24.03</v>
      </c>
      <c r="AH138" s="94">
        <v>0</v>
      </c>
      <c r="AI138" s="94">
        <v>0</v>
      </c>
      <c r="AJ138" s="94">
        <v>0</v>
      </c>
      <c r="AK138" s="94">
        <v>0</v>
      </c>
      <c r="AL138" s="94">
        <v>0</v>
      </c>
      <c r="AM138" s="94">
        <v>0</v>
      </c>
      <c r="AN138" s="88"/>
      <c r="AO138" s="36"/>
      <c r="AP138" s="36"/>
      <c r="AQ138" s="36"/>
      <c r="AR138" s="36"/>
      <c r="AS138" s="36"/>
      <c r="AT138" s="36"/>
      <c r="AU138" s="36"/>
      <c r="AV138" s="36"/>
      <c r="AW138" s="36"/>
      <c r="AX138" s="30"/>
      <c r="AY138" s="30"/>
      <c r="AZ138" s="30"/>
    </row>
    <row r="139" spans="1:52" ht="15" outlineLevel="1" x14ac:dyDescent="0.25">
      <c r="A139" s="23" t="str">
        <f t="shared" si="7"/>
        <v>2</v>
      </c>
      <c r="B139" s="1" t="s">
        <v>429</v>
      </c>
      <c r="D139" s="1" t="s">
        <v>430</v>
      </c>
      <c r="L139" s="74" t="s">
        <v>431</v>
      </c>
      <c r="M139" s="70" t="s">
        <v>432</v>
      </c>
      <c r="N139" s="75" t="s">
        <v>403</v>
      </c>
      <c r="O139" s="95">
        <v>48.650700152200002</v>
      </c>
      <c r="P139" s="95">
        <v>48.65</v>
      </c>
      <c r="Q139" s="95">
        <v>0</v>
      </c>
      <c r="R139" s="88">
        <v>-48.65</v>
      </c>
      <c r="S139" s="95">
        <v>48.650700152200002</v>
      </c>
      <c r="T139" s="95">
        <v>53.229971576200001</v>
      </c>
      <c r="U139" s="95">
        <v>0</v>
      </c>
      <c r="V139" s="95">
        <v>0</v>
      </c>
      <c r="W139" s="95">
        <v>0</v>
      </c>
      <c r="X139" s="95">
        <v>0</v>
      </c>
      <c r="Y139" s="95">
        <v>0</v>
      </c>
      <c r="Z139" s="95">
        <v>0</v>
      </c>
      <c r="AA139" s="95">
        <v>0</v>
      </c>
      <c r="AB139" s="95">
        <v>0</v>
      </c>
      <c r="AC139" s="95">
        <v>0</v>
      </c>
      <c r="AD139" s="95">
        <v>53.229971576200001</v>
      </c>
      <c r="AE139" s="95">
        <v>56.883625491099998</v>
      </c>
      <c r="AF139" s="95">
        <v>59.4878342628</v>
      </c>
      <c r="AG139" s="95">
        <v>62.205617890900001</v>
      </c>
      <c r="AH139" s="95">
        <v>0</v>
      </c>
      <c r="AI139" s="95">
        <v>0</v>
      </c>
      <c r="AJ139" s="95">
        <v>0</v>
      </c>
      <c r="AK139" s="95">
        <v>0</v>
      </c>
      <c r="AL139" s="95">
        <v>0</v>
      </c>
      <c r="AM139" s="95">
        <v>0</v>
      </c>
      <c r="AN139" s="88"/>
      <c r="AO139" s="36"/>
      <c r="AP139" s="36"/>
      <c r="AQ139" s="36"/>
      <c r="AR139" s="36"/>
      <c r="AS139" s="36"/>
      <c r="AT139" s="36"/>
      <c r="AU139" s="36"/>
      <c r="AV139" s="36"/>
      <c r="AW139" s="36"/>
      <c r="AX139" s="30"/>
      <c r="AY139" s="30"/>
      <c r="AZ139" s="30"/>
    </row>
    <row r="140" spans="1:52" ht="15" outlineLevel="1" x14ac:dyDescent="0.25">
      <c r="A140" s="23" t="str">
        <f t="shared" si="7"/>
        <v>2</v>
      </c>
      <c r="B140" s="1" t="s">
        <v>433</v>
      </c>
      <c r="D140" s="1" t="s">
        <v>434</v>
      </c>
      <c r="L140" s="74" t="s">
        <v>435</v>
      </c>
      <c r="M140" s="70" t="s">
        <v>436</v>
      </c>
      <c r="N140" s="75" t="s">
        <v>394</v>
      </c>
      <c r="O140" s="96">
        <v>19.5</v>
      </c>
      <c r="P140" s="96">
        <v>21.5245</v>
      </c>
      <c r="Q140" s="96">
        <v>21.5245</v>
      </c>
      <c r="R140" s="87">
        <v>0</v>
      </c>
      <c r="S140" s="96">
        <v>24.03</v>
      </c>
      <c r="T140" s="96">
        <v>24.03</v>
      </c>
      <c r="U140" s="96">
        <v>0</v>
      </c>
      <c r="V140" s="96">
        <v>0</v>
      </c>
      <c r="W140" s="96">
        <v>0</v>
      </c>
      <c r="X140" s="96">
        <v>0</v>
      </c>
      <c r="Y140" s="96">
        <v>0</v>
      </c>
      <c r="Z140" s="96">
        <v>0</v>
      </c>
      <c r="AA140" s="96">
        <v>0</v>
      </c>
      <c r="AB140" s="96">
        <v>0</v>
      </c>
      <c r="AC140" s="96">
        <v>0</v>
      </c>
      <c r="AD140" s="96">
        <v>24.03</v>
      </c>
      <c r="AE140" s="96">
        <v>24.03</v>
      </c>
      <c r="AF140" s="96">
        <v>24.03</v>
      </c>
      <c r="AG140" s="96">
        <v>24.03</v>
      </c>
      <c r="AH140" s="96">
        <v>0</v>
      </c>
      <c r="AI140" s="96">
        <v>0</v>
      </c>
      <c r="AJ140" s="96">
        <v>0</v>
      </c>
      <c r="AK140" s="96">
        <v>0</v>
      </c>
      <c r="AL140" s="96">
        <v>0</v>
      </c>
      <c r="AM140" s="96">
        <v>0</v>
      </c>
      <c r="AN140" s="88"/>
      <c r="AO140" s="36"/>
      <c r="AP140" s="36"/>
      <c r="AQ140" s="36"/>
      <c r="AR140" s="36"/>
      <c r="AS140" s="36"/>
      <c r="AT140" s="36"/>
      <c r="AU140" s="36"/>
      <c r="AV140" s="36"/>
      <c r="AW140" s="36"/>
      <c r="AX140" s="30"/>
      <c r="AY140" s="30"/>
      <c r="AZ140" s="30"/>
    </row>
    <row r="141" spans="1:52" ht="15" outlineLevel="1" x14ac:dyDescent="0.25">
      <c r="A141" s="23" t="str">
        <f t="shared" si="7"/>
        <v>2</v>
      </c>
      <c r="B141" s="1" t="s">
        <v>437</v>
      </c>
      <c r="D141" s="1" t="s">
        <v>438</v>
      </c>
      <c r="L141" s="74" t="s">
        <v>439</v>
      </c>
      <c r="M141" s="70" t="s">
        <v>440</v>
      </c>
      <c r="N141" s="75" t="s">
        <v>403</v>
      </c>
      <c r="O141" s="95">
        <v>48.650700152200002</v>
      </c>
      <c r="P141" s="95">
        <v>60.548632919964462</v>
      </c>
      <c r="Q141" s="95">
        <v>93.741508775132331</v>
      </c>
      <c r="R141" s="88">
        <v>33.19287585516787</v>
      </c>
      <c r="S141" s="95">
        <v>53.229971576200001</v>
      </c>
      <c r="T141" s="95">
        <v>-24.866590981671443</v>
      </c>
      <c r="U141" s="95">
        <v>0</v>
      </c>
      <c r="V141" s="95">
        <v>0</v>
      </c>
      <c r="W141" s="95">
        <v>0</v>
      </c>
      <c r="X141" s="95">
        <v>0</v>
      </c>
      <c r="Y141" s="95">
        <v>0</v>
      </c>
      <c r="Z141" s="95">
        <v>0</v>
      </c>
      <c r="AA141" s="95">
        <v>0</v>
      </c>
      <c r="AB141" s="95">
        <v>0</v>
      </c>
      <c r="AC141" s="95">
        <v>0</v>
      </c>
      <c r="AD141" s="95">
        <v>58.414106484363415</v>
      </c>
      <c r="AE141" s="95">
        <v>59.4878342628</v>
      </c>
      <c r="AF141" s="95">
        <v>62.205617890900001</v>
      </c>
      <c r="AG141" s="95">
        <v>62.289550702</v>
      </c>
      <c r="AH141" s="95">
        <v>0</v>
      </c>
      <c r="AI141" s="95">
        <v>0</v>
      </c>
      <c r="AJ141" s="95">
        <v>0</v>
      </c>
      <c r="AK141" s="95">
        <v>0</v>
      </c>
      <c r="AL141" s="95">
        <v>0</v>
      </c>
      <c r="AM141" s="95">
        <v>0</v>
      </c>
      <c r="AN141" s="88"/>
      <c r="AO141" s="36"/>
      <c r="AP141" s="36"/>
      <c r="AQ141" s="36"/>
      <c r="AR141" s="36"/>
      <c r="AS141" s="36"/>
      <c r="AT141" s="36"/>
      <c r="AU141" s="36"/>
      <c r="AV141" s="36"/>
      <c r="AW141" s="36"/>
      <c r="AX141" s="30"/>
      <c r="AY141" s="30"/>
      <c r="AZ141" s="30"/>
    </row>
    <row r="143" spans="1:52" ht="15" customHeight="1" x14ac:dyDescent="0.25">
      <c r="L143" s="76" t="s">
        <v>441</v>
      </c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76"/>
      <c r="AB143" s="76"/>
      <c r="AC143" s="76"/>
      <c r="AD143" s="76"/>
      <c r="AE143" s="76"/>
      <c r="AF143" s="76"/>
      <c r="AG143" s="76"/>
      <c r="AH143" s="76"/>
      <c r="AI143" s="76"/>
      <c r="AJ143" s="76"/>
      <c r="AK143" s="76"/>
      <c r="AL143" s="76"/>
      <c r="AM143" s="76"/>
      <c r="AN143" s="76"/>
      <c r="AO143" s="76"/>
      <c r="AP143" s="76"/>
      <c r="AQ143" s="76"/>
      <c r="AR143" s="76"/>
      <c r="AS143" s="76"/>
      <c r="AT143" s="76"/>
      <c r="AU143" s="76"/>
      <c r="AV143" s="76"/>
      <c r="AW143" s="76"/>
      <c r="AX143" s="76"/>
      <c r="AY143" s="76"/>
      <c r="AZ143" s="76"/>
    </row>
    <row r="144" spans="1:52" ht="15" customHeight="1" x14ac:dyDescent="0.25">
      <c r="K144" s="77"/>
      <c r="L144" s="78"/>
      <c r="M144" s="79"/>
      <c r="N144" s="79"/>
      <c r="O144" s="79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79"/>
      <c r="AA144" s="79"/>
      <c r="AB144" s="79"/>
      <c r="AC144" s="79"/>
      <c r="AD144" s="79"/>
      <c r="AE144" s="79"/>
      <c r="AF144" s="79"/>
      <c r="AG144" s="79"/>
      <c r="AH144" s="79"/>
      <c r="AI144" s="79"/>
      <c r="AJ144" s="79"/>
      <c r="AK144" s="79"/>
      <c r="AL144" s="79"/>
      <c r="AM144" s="79"/>
      <c r="AN144" s="79"/>
      <c r="AO144" s="79"/>
      <c r="AP144" s="79"/>
      <c r="AQ144" s="79"/>
      <c r="AR144" s="79"/>
      <c r="AS144" s="79"/>
      <c r="AT144" s="79"/>
      <c r="AU144" s="79"/>
      <c r="AV144" s="79"/>
      <c r="AW144" s="79"/>
      <c r="AX144" s="79"/>
      <c r="AY144" s="79"/>
      <c r="AZ144" s="79"/>
    </row>
    <row r="145" spans="12:52" ht="15" customHeight="1" x14ac:dyDescent="0.25">
      <c r="L145" s="80" t="s">
        <v>442</v>
      </c>
      <c r="M145" s="81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  <c r="AQ145" s="82"/>
      <c r="AR145" s="82"/>
      <c r="AS145" s="82"/>
      <c r="AT145" s="82"/>
      <c r="AU145" s="82"/>
      <c r="AV145" s="82"/>
      <c r="AW145" s="82"/>
      <c r="AX145" s="82"/>
      <c r="AY145" s="82"/>
      <c r="AZ145" s="83"/>
    </row>
  </sheetData>
  <mergeCells count="10">
    <mergeCell ref="L143:AZ143"/>
    <mergeCell ref="L144:AZ144"/>
    <mergeCell ref="L145:M145"/>
    <mergeCell ref="L14:L15"/>
    <mergeCell ref="M14:M15"/>
    <mergeCell ref="N14:N15"/>
    <mergeCell ref="AX14:AX15"/>
    <mergeCell ref="AY14:AY15"/>
    <mergeCell ref="AZ14:AZ15"/>
    <mergeCell ref="AN15:AW15"/>
  </mergeCells>
  <dataValidations count="2">
    <dataValidation type="decimal" allowBlank="1" showErrorMessage="1" errorTitle="Ошибка" error="Допускается ввод только действительных чисел!" sqref="O108:Q123 S44:AM50 O87:Q87 S138:AM141 S98:AM100 O98:Q100 O90:Q90 O92:Q96 S92:AM96 S74:AM75 O74:Q75 T52:AM63 T37:AM41 S90:AM90 S87:AM87 AD64:AE64 O138:Q141 O27:Q27 O29:Q35 O21:Q23 S21:AM23 O37:Q40 O25:Q25 T25:AM27 O54:Q63 O52:Q52 S130:AM135 O44:Q50 S52 O18:Q18 S18 S108:AM123 O127:Q128 S127:AM128 O130:Q135 T64 S29:AM35 S27 S37:S40 S25 S54:S63" xr:uid="{2708B8F4-B3BE-4FA7-9738-4D983E79BF29}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X17:AZ65 AX67:AZ141" xr:uid="{FF53EB93-2B97-4A9E-8168-E1E66360E44C}">
      <formula1>900</formula1>
    </dataValidation>
  </dataValidations>
  <printOptions horizontalCentered="1"/>
  <pageMargins left="0.70866141732283472" right="0.70866141732283472" top="0.74803149606299213" bottom="0.35433070866141736" header="0.31496062992125984" footer="0.31496062992125984"/>
  <pageSetup paperSize="9"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FA5EC-A8DC-48B9-ACBE-D456656BEF52}">
  <sheetPr>
    <pageSetUpPr fitToPage="1"/>
  </sheetPr>
  <dimension ref="A1:BA145"/>
  <sheetViews>
    <sheetView tabSelected="1" topLeftCell="K11" workbookViewId="0">
      <selection activeCell="L11" sqref="L11:AD141"/>
    </sheetView>
  </sheetViews>
  <sheetFormatPr defaultColWidth="9.140625" defaultRowHeight="10.5" outlineLevelRow="1" x14ac:dyDescent="0.25"/>
  <cols>
    <col min="1" max="10" width="2.7109375" style="1" hidden="1" customWidth="1"/>
    <col min="11" max="11" width="3.7109375" style="1" customWidth="1"/>
    <col min="12" max="12" width="8.7109375" style="2" customWidth="1"/>
    <col min="13" max="13" width="70.7109375" style="3" customWidth="1"/>
    <col min="14" max="14" width="12.7109375" style="2" customWidth="1"/>
    <col min="15" max="17" width="13.28515625" style="1" customWidth="1"/>
    <col min="18" max="18" width="19.7109375" style="1" customWidth="1"/>
    <col min="19" max="20" width="13.28515625" style="1" customWidth="1"/>
    <col min="21" max="29" width="13.28515625" style="1" hidden="1" customWidth="1"/>
    <col min="30" max="30" width="13.28515625" style="1" customWidth="1"/>
    <col min="31" max="49" width="13.28515625" style="1" hidden="1" customWidth="1"/>
    <col min="50" max="50" width="19.5703125" style="1" hidden="1" customWidth="1"/>
    <col min="51" max="51" width="17.85546875" style="1" hidden="1" customWidth="1"/>
    <col min="52" max="52" width="31.85546875" style="1" hidden="1" customWidth="1"/>
    <col min="53" max="53" width="17.85546875" style="1" customWidth="1"/>
    <col min="54" max="16384" width="9.140625" style="1"/>
  </cols>
  <sheetData>
    <row r="1" spans="1:53" ht="11.25" hidden="1" x14ac:dyDescent="0.25">
      <c r="O1" s="1">
        <f>god-2</f>
        <v>2023</v>
      </c>
      <c r="P1" s="1">
        <f>god-2</f>
        <v>2023</v>
      </c>
      <c r="Q1" s="1">
        <f>god-2</f>
        <v>2023</v>
      </c>
      <c r="R1" s="1">
        <f>god-2</f>
        <v>2023</v>
      </c>
      <c r="S1" s="4">
        <f>god-1</f>
        <v>2024</v>
      </c>
      <c r="T1" s="4">
        <f>god</f>
        <v>2025</v>
      </c>
      <c r="U1" s="4">
        <f>god+1</f>
        <v>2026</v>
      </c>
      <c r="V1" s="4">
        <f>god+2</f>
        <v>2027</v>
      </c>
      <c r="W1" s="4">
        <f>god+3</f>
        <v>2028</v>
      </c>
      <c r="X1" s="4">
        <f>god+4</f>
        <v>2029</v>
      </c>
      <c r="Y1" s="4">
        <f>god+5</f>
        <v>2030</v>
      </c>
      <c r="Z1" s="4">
        <f>god+6</f>
        <v>2031</v>
      </c>
      <c r="AA1" s="4">
        <f>god+7</f>
        <v>2032</v>
      </c>
      <c r="AB1" s="4">
        <f>god+8</f>
        <v>2033</v>
      </c>
      <c r="AC1" s="4">
        <f>god+9</f>
        <v>2034</v>
      </c>
      <c r="AD1" s="4">
        <f>god</f>
        <v>2025</v>
      </c>
      <c r="AE1" s="4">
        <f>god+1</f>
        <v>2026</v>
      </c>
      <c r="AF1" s="4">
        <f>god+2</f>
        <v>2027</v>
      </c>
      <c r="AG1" s="4">
        <f>god+3</f>
        <v>2028</v>
      </c>
      <c r="AH1" s="4">
        <f>god+4</f>
        <v>2029</v>
      </c>
      <c r="AI1" s="4">
        <f>god+5</f>
        <v>2030</v>
      </c>
      <c r="AJ1" s="4">
        <f>god+6</f>
        <v>2031</v>
      </c>
      <c r="AK1" s="4">
        <f>god+7</f>
        <v>2032</v>
      </c>
      <c r="AL1" s="4">
        <f>god+8</f>
        <v>2033</v>
      </c>
      <c r="AM1" s="4">
        <f>god+9</f>
        <v>2034</v>
      </c>
      <c r="AN1" s="4">
        <f>god</f>
        <v>2025</v>
      </c>
      <c r="AO1" s="4">
        <f>god+1</f>
        <v>2026</v>
      </c>
      <c r="AP1" s="4">
        <f>god+2</f>
        <v>2027</v>
      </c>
      <c r="AQ1" s="4">
        <f>god+3</f>
        <v>2028</v>
      </c>
      <c r="AR1" s="4">
        <f>god+4</f>
        <v>2029</v>
      </c>
      <c r="AS1" s="4">
        <f>god+5</f>
        <v>2030</v>
      </c>
      <c r="AT1" s="4">
        <f>god+6</f>
        <v>2031</v>
      </c>
      <c r="AU1" s="4">
        <f>god+7</f>
        <v>2032</v>
      </c>
      <c r="AV1" s="4">
        <f>god+8</f>
        <v>2033</v>
      </c>
      <c r="AW1" s="4">
        <f>god+9</f>
        <v>2034</v>
      </c>
    </row>
    <row r="2" spans="1:53" ht="11.25" hidden="1" x14ac:dyDescent="0.25">
      <c r="O2" s="4" t="str">
        <f>O15</f>
        <v>Принято органом регулирования</v>
      </c>
      <c r="P2" s="4" t="str">
        <f>P15</f>
        <v>Факт по данным организации</v>
      </c>
      <c r="Q2" s="4" t="str">
        <f>Q15</f>
        <v>Факт, принятый органом регулирования</v>
      </c>
      <c r="R2" s="4" t="str">
        <f>R15</f>
        <v>отклонение факта по данным организации к факту принятому органом регулирования</v>
      </c>
      <c r="S2" s="4" t="str">
        <f>S15</f>
        <v>Принято органом регулирования</v>
      </c>
      <c r="T2" s="4" t="str">
        <f>$T$15</f>
        <v>Предложение организации</v>
      </c>
      <c r="U2" s="4" t="str">
        <f t="shared" ref="U2:AC2" si="0">$T$15</f>
        <v>Предложение организации</v>
      </c>
      <c r="V2" s="4" t="str">
        <f t="shared" si="0"/>
        <v>Предложение организации</v>
      </c>
      <c r="W2" s="4" t="str">
        <f t="shared" si="0"/>
        <v>Предложение организации</v>
      </c>
      <c r="X2" s="4" t="str">
        <f t="shared" si="0"/>
        <v>Предложение организации</v>
      </c>
      <c r="Y2" s="4" t="str">
        <f t="shared" si="0"/>
        <v>Предложение организации</v>
      </c>
      <c r="Z2" s="4" t="str">
        <f t="shared" si="0"/>
        <v>Предложение организации</v>
      </c>
      <c r="AA2" s="4" t="str">
        <f t="shared" si="0"/>
        <v>Предложение организации</v>
      </c>
      <c r="AB2" s="4" t="str">
        <f t="shared" si="0"/>
        <v>Предложение организации</v>
      </c>
      <c r="AC2" s="4" t="str">
        <f t="shared" si="0"/>
        <v>Предложение организации</v>
      </c>
      <c r="AD2" s="4" t="str">
        <f>$AD$15</f>
        <v>Принято органом регулирования</v>
      </c>
      <c r="AE2" s="4" t="str">
        <f t="shared" ref="AE2:AM2" si="1">$AD$15</f>
        <v>Принято органом регулирования</v>
      </c>
      <c r="AF2" s="4" t="str">
        <f t="shared" si="1"/>
        <v>Принято органом регулирования</v>
      </c>
      <c r="AG2" s="4" t="str">
        <f t="shared" si="1"/>
        <v>Принято органом регулирования</v>
      </c>
      <c r="AH2" s="4" t="str">
        <f t="shared" si="1"/>
        <v>Принято органом регулирования</v>
      </c>
      <c r="AI2" s="4" t="str">
        <f t="shared" si="1"/>
        <v>Принято органом регулирования</v>
      </c>
      <c r="AJ2" s="4" t="str">
        <f t="shared" si="1"/>
        <v>Принято органом регулирования</v>
      </c>
      <c r="AK2" s="4" t="str">
        <f t="shared" si="1"/>
        <v>Принято органом регулирования</v>
      </c>
      <c r="AL2" s="4" t="str">
        <f t="shared" si="1"/>
        <v>Принято органом регулирования</v>
      </c>
      <c r="AM2" s="4" t="str">
        <f t="shared" si="1"/>
        <v>Принято органом регулирования</v>
      </c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53" ht="11.25" hidden="1" x14ac:dyDescent="0.25">
      <c r="O3" s="4" t="str">
        <f t="shared" ref="O3:AM3" si="2">O1&amp;O2</f>
        <v>2023Принято органом регулирования</v>
      </c>
      <c r="P3" s="4" t="str">
        <f t="shared" si="2"/>
        <v>2023Факт по данным организации</v>
      </c>
      <c r="Q3" s="4" t="str">
        <f t="shared" si="2"/>
        <v>2023Факт, принятый органом регулирования</v>
      </c>
      <c r="R3" s="4" t="str">
        <f t="shared" si="2"/>
        <v>2023отклонение факта по данным организации к факту принятому органом регулирования</v>
      </c>
      <c r="S3" s="4" t="str">
        <f t="shared" si="2"/>
        <v>2024Принято органом регулирования</v>
      </c>
      <c r="T3" s="4" t="str">
        <f t="shared" si="2"/>
        <v>2025Предложение организации</v>
      </c>
      <c r="U3" s="4" t="str">
        <f t="shared" si="2"/>
        <v>2026Предложение организации</v>
      </c>
      <c r="V3" s="4" t="str">
        <f t="shared" si="2"/>
        <v>2027Предложение организации</v>
      </c>
      <c r="W3" s="4" t="str">
        <f t="shared" si="2"/>
        <v>2028Предложение организации</v>
      </c>
      <c r="X3" s="4" t="str">
        <f t="shared" si="2"/>
        <v>2029Предложение организации</v>
      </c>
      <c r="Y3" s="4" t="str">
        <f t="shared" si="2"/>
        <v>2030Предложение организации</v>
      </c>
      <c r="Z3" s="4" t="str">
        <f t="shared" si="2"/>
        <v>2031Предложение организации</v>
      </c>
      <c r="AA3" s="4" t="str">
        <f t="shared" si="2"/>
        <v>2032Предложение организации</v>
      </c>
      <c r="AB3" s="4" t="str">
        <f t="shared" si="2"/>
        <v>2033Предложение организации</v>
      </c>
      <c r="AC3" s="4" t="str">
        <f t="shared" si="2"/>
        <v>2034Предложение организации</v>
      </c>
      <c r="AD3" s="4" t="str">
        <f t="shared" si="2"/>
        <v>2025Принято органом регулирования</v>
      </c>
      <c r="AE3" s="4" t="str">
        <f t="shared" si="2"/>
        <v>2026Принято органом регулирования</v>
      </c>
      <c r="AF3" s="4" t="str">
        <f t="shared" si="2"/>
        <v>2027Принято органом регулирования</v>
      </c>
      <c r="AG3" s="4" t="str">
        <f t="shared" si="2"/>
        <v>2028Принято органом регулирования</v>
      </c>
      <c r="AH3" s="4" t="str">
        <f t="shared" si="2"/>
        <v>2029Принято органом регулирования</v>
      </c>
      <c r="AI3" s="4" t="str">
        <f t="shared" si="2"/>
        <v>2030Принято органом регулирования</v>
      </c>
      <c r="AJ3" s="4" t="str">
        <f t="shared" si="2"/>
        <v>2031Принято органом регулирования</v>
      </c>
      <c r="AK3" s="4" t="str">
        <f t="shared" si="2"/>
        <v>2032Принято органом регулирования</v>
      </c>
      <c r="AL3" s="4" t="str">
        <f t="shared" si="2"/>
        <v>2033Принято органом регулирования</v>
      </c>
      <c r="AM3" s="4" t="str">
        <f t="shared" si="2"/>
        <v>2034Принято органом регулирования</v>
      </c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53" ht="11.25" hidden="1" x14ac:dyDescent="0.25"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53" ht="11.25" hidden="1" x14ac:dyDescent="0.25"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53" ht="11.25" hidden="1" x14ac:dyDescent="0.25"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53" ht="11.25" hidden="1" x14ac:dyDescent="0.15">
      <c r="T7" s="5" t="b">
        <f t="shared" ref="T7:AW7" si="3">T1&lt;=last_year_vis</f>
        <v>1</v>
      </c>
      <c r="U7" s="5" t="b">
        <f t="shared" si="3"/>
        <v>0</v>
      </c>
      <c r="V7" s="5" t="b">
        <f t="shared" si="3"/>
        <v>0</v>
      </c>
      <c r="W7" s="5" t="b">
        <f t="shared" si="3"/>
        <v>0</v>
      </c>
      <c r="X7" s="5" t="b">
        <f t="shared" si="3"/>
        <v>0</v>
      </c>
      <c r="Y7" s="5" t="b">
        <f t="shared" si="3"/>
        <v>0</v>
      </c>
      <c r="Z7" s="5" t="b">
        <f t="shared" si="3"/>
        <v>0</v>
      </c>
      <c r="AA7" s="5" t="b">
        <f t="shared" si="3"/>
        <v>0</v>
      </c>
      <c r="AB7" s="5" t="b">
        <f t="shared" si="3"/>
        <v>0</v>
      </c>
      <c r="AC7" s="5" t="b">
        <f t="shared" si="3"/>
        <v>0</v>
      </c>
      <c r="AD7" s="5" t="b">
        <f t="shared" si="3"/>
        <v>1</v>
      </c>
      <c r="AE7" s="5" t="b">
        <f t="shared" si="3"/>
        <v>0</v>
      </c>
      <c r="AF7" s="5" t="b">
        <f t="shared" si="3"/>
        <v>0</v>
      </c>
      <c r="AG7" s="5" t="b">
        <f t="shared" si="3"/>
        <v>0</v>
      </c>
      <c r="AH7" s="5" t="b">
        <f t="shared" si="3"/>
        <v>0</v>
      </c>
      <c r="AI7" s="5" t="b">
        <f t="shared" si="3"/>
        <v>0</v>
      </c>
      <c r="AJ7" s="5" t="b">
        <f t="shared" si="3"/>
        <v>0</v>
      </c>
      <c r="AK7" s="5" t="b">
        <f t="shared" si="3"/>
        <v>0</v>
      </c>
      <c r="AL7" s="5" t="b">
        <f t="shared" si="3"/>
        <v>0</v>
      </c>
      <c r="AM7" s="5" t="b">
        <f t="shared" si="3"/>
        <v>0</v>
      </c>
      <c r="AN7" s="5" t="b">
        <f t="shared" si="3"/>
        <v>1</v>
      </c>
      <c r="AO7" s="5" t="b">
        <f t="shared" si="3"/>
        <v>0</v>
      </c>
      <c r="AP7" s="5" t="b">
        <f t="shared" si="3"/>
        <v>0</v>
      </c>
      <c r="AQ7" s="5" t="b">
        <f t="shared" si="3"/>
        <v>0</v>
      </c>
      <c r="AR7" s="5" t="b">
        <f t="shared" si="3"/>
        <v>0</v>
      </c>
      <c r="AS7" s="5" t="b">
        <f t="shared" si="3"/>
        <v>0</v>
      </c>
      <c r="AT7" s="5" t="b">
        <f t="shared" si="3"/>
        <v>0</v>
      </c>
      <c r="AU7" s="5" t="b">
        <f t="shared" si="3"/>
        <v>0</v>
      </c>
      <c r="AV7" s="5" t="b">
        <f t="shared" si="3"/>
        <v>0</v>
      </c>
      <c r="AW7" s="5" t="b">
        <f t="shared" si="3"/>
        <v>0</v>
      </c>
    </row>
    <row r="8" spans="1:53" hidden="1" x14ac:dyDescent="0.25"/>
    <row r="9" spans="1:53" hidden="1" x14ac:dyDescent="0.25"/>
    <row r="10" spans="1:53" hidden="1" x14ac:dyDescent="0.25"/>
    <row r="11" spans="1:53" ht="15" customHeight="1" x14ac:dyDescent="0.25">
      <c r="L11" s="1"/>
      <c r="M11" s="6"/>
      <c r="N11" s="1"/>
      <c r="AD11" s="1" t="s">
        <v>445</v>
      </c>
    </row>
    <row r="12" spans="1:53" s="7" customFormat="1" ht="20.100000000000001" customHeight="1" x14ac:dyDescent="0.25">
      <c r="L12" s="98" t="s">
        <v>446</v>
      </c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3" s="7" customFormat="1" x14ac:dyDescent="0.25"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3" s="3" customFormat="1" ht="24.75" customHeight="1" x14ac:dyDescent="0.25">
      <c r="L14" s="11" t="s">
        <v>0</v>
      </c>
      <c r="M14" s="11" t="s">
        <v>1</v>
      </c>
      <c r="N14" s="11" t="s">
        <v>2</v>
      </c>
      <c r="O14" s="12" t="str">
        <f>god-2 &amp; " год"</f>
        <v>2023 год</v>
      </c>
      <c r="P14" s="12" t="str">
        <f>god-2 &amp; " год"</f>
        <v>2023 год</v>
      </c>
      <c r="Q14" s="12" t="str">
        <f>god-2 &amp; " год"</f>
        <v>2023 год</v>
      </c>
      <c r="R14" s="12" t="str">
        <f>god-2 &amp; " год"</f>
        <v>2023 год</v>
      </c>
      <c r="S14" s="13" t="str">
        <f>god-1 &amp; " год"</f>
        <v>2024 год</v>
      </c>
      <c r="T14" s="14" t="str">
        <f>god &amp; " год"</f>
        <v>2025 год</v>
      </c>
      <c r="U14" s="14" t="str">
        <f>god+1 &amp; " год"</f>
        <v>2026 год</v>
      </c>
      <c r="V14" s="14" t="str">
        <f>god+2 &amp; " год"</f>
        <v>2027 год</v>
      </c>
      <c r="W14" s="14" t="str">
        <f>god+3 &amp; " год"</f>
        <v>2028 год</v>
      </c>
      <c r="X14" s="14" t="str">
        <f>god+4 &amp; " год"</f>
        <v>2029 год</v>
      </c>
      <c r="Y14" s="14" t="str">
        <f>god+5 &amp; " год"</f>
        <v>2030 год</v>
      </c>
      <c r="Z14" s="14" t="str">
        <f>god+6 &amp; " год"</f>
        <v>2031 год</v>
      </c>
      <c r="AA14" s="14" t="str">
        <f>god+7 &amp; " год"</f>
        <v>2032 год</v>
      </c>
      <c r="AB14" s="14" t="str">
        <f>god+8 &amp; " год"</f>
        <v>2033 год</v>
      </c>
      <c r="AC14" s="14" t="str">
        <f>god+9 &amp; " год"</f>
        <v>2034 год</v>
      </c>
      <c r="AD14" s="14" t="str">
        <f>god &amp; " год"</f>
        <v>2025 год</v>
      </c>
      <c r="AE14" s="14" t="str">
        <f>god+1 &amp; " год"</f>
        <v>2026 год</v>
      </c>
      <c r="AF14" s="14" t="str">
        <f>god+2 &amp; " год"</f>
        <v>2027 год</v>
      </c>
      <c r="AG14" s="14" t="str">
        <f>god+3 &amp; " год"</f>
        <v>2028 год</v>
      </c>
      <c r="AH14" s="14" t="str">
        <f>god+4 &amp; " год"</f>
        <v>2029 год</v>
      </c>
      <c r="AI14" s="14" t="str">
        <f>god+5 &amp; " год"</f>
        <v>2030 год</v>
      </c>
      <c r="AJ14" s="14" t="str">
        <f>god+6 &amp; " год"</f>
        <v>2031 год</v>
      </c>
      <c r="AK14" s="14" t="str">
        <f>god+7 &amp; " год"</f>
        <v>2032 год</v>
      </c>
      <c r="AL14" s="14" t="str">
        <f>god+8 &amp; " год"</f>
        <v>2033 год</v>
      </c>
      <c r="AM14" s="14" t="str">
        <f>god+9 &amp; " год"</f>
        <v>2034 год</v>
      </c>
      <c r="AN14" s="14" t="str">
        <f>god &amp; " год"</f>
        <v>2025 год</v>
      </c>
      <c r="AO14" s="14" t="str">
        <f>god+1 &amp; " год"</f>
        <v>2026 год</v>
      </c>
      <c r="AP14" s="14" t="str">
        <f>god+2 &amp; " год"</f>
        <v>2027 год</v>
      </c>
      <c r="AQ14" s="14" t="str">
        <f>god+3 &amp; " год"</f>
        <v>2028 год</v>
      </c>
      <c r="AR14" s="14" t="str">
        <f>god+4 &amp; " год"</f>
        <v>2029 год</v>
      </c>
      <c r="AS14" s="14" t="str">
        <f>god+5 &amp; " год"</f>
        <v>2030 год</v>
      </c>
      <c r="AT14" s="14" t="str">
        <f>god+6 &amp; " год"</f>
        <v>2031 год</v>
      </c>
      <c r="AU14" s="14" t="str">
        <f>god+7 &amp; " год"</f>
        <v>2032 год</v>
      </c>
      <c r="AV14" s="14" t="str">
        <f>god+8 &amp; " год"</f>
        <v>2033 год</v>
      </c>
      <c r="AW14" s="14" t="str">
        <f>god+9 &amp; " год"</f>
        <v>2034 год</v>
      </c>
      <c r="AX14" s="15" t="s">
        <v>3</v>
      </c>
      <c r="AY14" s="15" t="s">
        <v>4</v>
      </c>
      <c r="AZ14" s="15" t="s">
        <v>5</v>
      </c>
      <c r="BA14" s="16"/>
    </row>
    <row r="15" spans="1:53" s="3" customFormat="1" ht="45.75" customHeight="1" x14ac:dyDescent="0.25">
      <c r="L15" s="11"/>
      <c r="M15" s="11"/>
      <c r="N15" s="11"/>
      <c r="O15" s="13" t="s">
        <v>6</v>
      </c>
      <c r="P15" s="13" t="s">
        <v>7</v>
      </c>
      <c r="Q15" s="13" t="s">
        <v>8</v>
      </c>
      <c r="R15" s="12" t="s">
        <v>9</v>
      </c>
      <c r="S15" s="13" t="s">
        <v>6</v>
      </c>
      <c r="T15" s="17" t="s">
        <v>10</v>
      </c>
      <c r="U15" s="17" t="s">
        <v>10</v>
      </c>
      <c r="V15" s="17" t="s">
        <v>10</v>
      </c>
      <c r="W15" s="17" t="s">
        <v>10</v>
      </c>
      <c r="X15" s="17" t="s">
        <v>10</v>
      </c>
      <c r="Y15" s="17" t="s">
        <v>10</v>
      </c>
      <c r="Z15" s="17" t="s">
        <v>10</v>
      </c>
      <c r="AA15" s="17" t="s">
        <v>10</v>
      </c>
      <c r="AB15" s="17" t="s">
        <v>10</v>
      </c>
      <c r="AC15" s="17" t="s">
        <v>10</v>
      </c>
      <c r="AD15" s="17" t="s">
        <v>6</v>
      </c>
      <c r="AE15" s="17" t="s">
        <v>6</v>
      </c>
      <c r="AF15" s="17" t="s">
        <v>6</v>
      </c>
      <c r="AG15" s="17" t="s">
        <v>6</v>
      </c>
      <c r="AH15" s="17" t="s">
        <v>6</v>
      </c>
      <c r="AI15" s="17" t="s">
        <v>6</v>
      </c>
      <c r="AJ15" s="17" t="s">
        <v>6</v>
      </c>
      <c r="AK15" s="17" t="s">
        <v>6</v>
      </c>
      <c r="AL15" s="17" t="s">
        <v>6</v>
      </c>
      <c r="AM15" s="17" t="s">
        <v>6</v>
      </c>
      <c r="AN15" s="15" t="s">
        <v>11</v>
      </c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6"/>
    </row>
    <row r="16" spans="1:53" s="20" customFormat="1" ht="11.25" x14ac:dyDescent="0.15">
      <c r="A16" s="18" t="str">
        <f>'[1]Общие сведения'!$D$122</f>
        <v>1</v>
      </c>
      <c r="B16" s="19" t="str">
        <f>INDEX('[1]Общие сведения'!$N$121:$N$148,MATCH($A16,'[1]Общие сведения'!$D$121:$D$148,0))</f>
        <v>одноставочный</v>
      </c>
      <c r="D16" s="19" t="str">
        <f>INDEX('[1]Общие сведения'!$H$121:$H$148,MATCH($A16,'[1]Общие сведения'!$D$121:$D$148,0))</f>
        <v>Водоотведение</v>
      </c>
      <c r="L16" s="21" t="str">
        <f>INDEX('[1]Общие сведения'!$J$121:$J$148,MATCH($A16,'[1]Общие сведения'!$D$121:$D$148,0))</f>
        <v>Тариф 1 (Водоотведение) - тариф на водоотведение</v>
      </c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</row>
    <row r="17" spans="1:53" s="24" customFormat="1" ht="11.25" outlineLevel="1" x14ac:dyDescent="0.25">
      <c r="A17" s="23" t="str">
        <f>A16</f>
        <v>1</v>
      </c>
      <c r="C17" s="25"/>
      <c r="D17" s="25" t="s">
        <v>12</v>
      </c>
      <c r="L17" s="26" t="s">
        <v>13</v>
      </c>
      <c r="M17" s="27" t="s">
        <v>14</v>
      </c>
      <c r="N17" s="28" t="s">
        <v>15</v>
      </c>
      <c r="O17" s="84">
        <v>1334.7725768437999</v>
      </c>
      <c r="P17" s="84">
        <v>1269.0601040000001</v>
      </c>
      <c r="Q17" s="84">
        <v>1332.3419559813676</v>
      </c>
      <c r="R17" s="84">
        <v>63.281851981367481</v>
      </c>
      <c r="S17" s="84">
        <v>1131.2189157599</v>
      </c>
      <c r="T17" s="85">
        <v>0</v>
      </c>
      <c r="U17" s="85"/>
      <c r="V17" s="85"/>
      <c r="W17" s="85"/>
      <c r="X17" s="85"/>
      <c r="Y17" s="85"/>
      <c r="Z17" s="85"/>
      <c r="AA17" s="85"/>
      <c r="AB17" s="85"/>
      <c r="AC17" s="85"/>
      <c r="AD17" s="85">
        <v>1184.8599999999999</v>
      </c>
      <c r="AE17" s="85">
        <v>1201.4843162694999</v>
      </c>
      <c r="AF17" s="85">
        <v>1237.0482520311</v>
      </c>
      <c r="AG17" s="85">
        <v>1273.6648802912</v>
      </c>
      <c r="AH17" s="85">
        <v>1273.6648802912</v>
      </c>
      <c r="AI17" s="85">
        <v>1273.6648802912</v>
      </c>
      <c r="AJ17" s="85">
        <v>1273.6648802912</v>
      </c>
      <c r="AK17" s="85">
        <v>1273.6648802912</v>
      </c>
      <c r="AL17" s="85">
        <v>1273.6648802912</v>
      </c>
      <c r="AM17" s="85">
        <v>1273.6648802912</v>
      </c>
      <c r="AN17" s="84">
        <v>4.7418835994327679</v>
      </c>
      <c r="AO17" s="29">
        <f t="shared" ref="AO17:AW17" si="4">IF(AD17=0,0,(AE17-AD17)/AD17*100)</f>
        <v>1.4030616502793591</v>
      </c>
      <c r="AP17" s="29">
        <f t="shared" si="4"/>
        <v>2.9600000000019047</v>
      </c>
      <c r="AQ17" s="29">
        <f t="shared" si="4"/>
        <v>2.9599999999983395</v>
      </c>
      <c r="AR17" s="29">
        <f t="shared" si="4"/>
        <v>0</v>
      </c>
      <c r="AS17" s="29">
        <f t="shared" si="4"/>
        <v>0</v>
      </c>
      <c r="AT17" s="29">
        <f t="shared" si="4"/>
        <v>0</v>
      </c>
      <c r="AU17" s="29">
        <f t="shared" si="4"/>
        <v>0</v>
      </c>
      <c r="AV17" s="29">
        <f t="shared" si="4"/>
        <v>0</v>
      </c>
      <c r="AW17" s="29">
        <f t="shared" si="4"/>
        <v>0</v>
      </c>
      <c r="AX17" s="30"/>
      <c r="AY17" s="30"/>
      <c r="AZ17" s="30"/>
      <c r="BA17" s="31"/>
    </row>
    <row r="18" spans="1:53" ht="11.25" hidden="1" outlineLevel="1" x14ac:dyDescent="0.25">
      <c r="A18" s="23" t="str">
        <f t="shared" ref="A18:A81" si="5">A17</f>
        <v>1</v>
      </c>
      <c r="C18" s="32"/>
      <c r="D18" s="32" t="s">
        <v>16</v>
      </c>
      <c r="L18" s="33" t="s">
        <v>17</v>
      </c>
      <c r="M18" s="34" t="s">
        <v>18</v>
      </c>
      <c r="N18" s="35"/>
      <c r="O18" s="86"/>
      <c r="P18" s="86"/>
      <c r="Q18" s="86"/>
      <c r="R18" s="87">
        <v>0</v>
      </c>
      <c r="S18" s="86"/>
      <c r="T18" s="86">
        <v>1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>
        <v>1.0296000000000001</v>
      </c>
      <c r="AF18" s="86">
        <v>1.0296000000000001</v>
      </c>
      <c r="AG18" s="86">
        <v>1.0296000000000001</v>
      </c>
      <c r="AH18" s="86">
        <v>1</v>
      </c>
      <c r="AI18" s="86">
        <v>1</v>
      </c>
      <c r="AJ18" s="86">
        <v>1</v>
      </c>
      <c r="AK18" s="86">
        <v>1</v>
      </c>
      <c r="AL18" s="86">
        <v>1</v>
      </c>
      <c r="AM18" s="86">
        <v>1</v>
      </c>
      <c r="AN18" s="88"/>
      <c r="AO18" s="36"/>
      <c r="AP18" s="36"/>
      <c r="AQ18" s="36"/>
      <c r="AR18" s="36"/>
      <c r="AS18" s="36"/>
      <c r="AT18" s="36"/>
      <c r="AU18" s="36"/>
      <c r="AV18" s="36"/>
      <c r="AW18" s="36"/>
      <c r="AX18" s="30"/>
      <c r="AY18" s="30"/>
      <c r="AZ18" s="30"/>
    </row>
    <row r="19" spans="1:53" s="31" customFormat="1" ht="15.75" customHeight="1" outlineLevel="1" x14ac:dyDescent="0.25">
      <c r="A19" s="23" t="str">
        <f t="shared" si="5"/>
        <v>1</v>
      </c>
      <c r="C19" s="25"/>
      <c r="D19" s="25" t="s">
        <v>19</v>
      </c>
      <c r="L19" s="26" t="s">
        <v>20</v>
      </c>
      <c r="M19" s="37" t="s">
        <v>21</v>
      </c>
      <c r="N19" s="28" t="s">
        <v>15</v>
      </c>
      <c r="O19" s="84">
        <v>1095.5718541622</v>
      </c>
      <c r="P19" s="84">
        <v>928.39210400000002</v>
      </c>
      <c r="Q19" s="84">
        <v>1093.5768178157707</v>
      </c>
      <c r="R19" s="84">
        <v>165.18471381577069</v>
      </c>
      <c r="S19" s="84">
        <v>856.00931575990001</v>
      </c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38"/>
      <c r="AP19" s="38"/>
      <c r="AQ19" s="38"/>
      <c r="AR19" s="38"/>
      <c r="AS19" s="38"/>
      <c r="AT19" s="38"/>
      <c r="AU19" s="38"/>
      <c r="AV19" s="38"/>
      <c r="AW19" s="38"/>
      <c r="AX19" s="39"/>
      <c r="AY19" s="39"/>
      <c r="AZ19" s="39"/>
    </row>
    <row r="20" spans="1:53" ht="11.25" outlineLevel="1" x14ac:dyDescent="0.25">
      <c r="A20" s="23" t="str">
        <f t="shared" si="5"/>
        <v>1</v>
      </c>
      <c r="C20" s="32"/>
      <c r="D20" s="32" t="s">
        <v>22</v>
      </c>
      <c r="L20" s="33" t="s">
        <v>23</v>
      </c>
      <c r="M20" s="40" t="s">
        <v>24</v>
      </c>
      <c r="N20" s="41" t="s">
        <v>15</v>
      </c>
      <c r="O20" s="88">
        <v>523.97121492409997</v>
      </c>
      <c r="P20" s="88">
        <v>432.65300000000002</v>
      </c>
      <c r="Q20" s="88">
        <v>523.0170633417232</v>
      </c>
      <c r="R20" s="88">
        <v>90.364063341723181</v>
      </c>
      <c r="S20" s="88">
        <v>372.6496277599</v>
      </c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36"/>
      <c r="AP20" s="36"/>
      <c r="AQ20" s="36"/>
      <c r="AR20" s="36"/>
      <c r="AS20" s="36"/>
      <c r="AT20" s="36"/>
      <c r="AU20" s="36"/>
      <c r="AV20" s="36"/>
      <c r="AW20" s="36"/>
      <c r="AX20" s="30"/>
      <c r="AY20" s="30"/>
      <c r="AZ20" s="30"/>
      <c r="BA20" s="43"/>
    </row>
    <row r="21" spans="1:53" ht="15" outlineLevel="1" x14ac:dyDescent="0.25">
      <c r="A21" s="23" t="str">
        <f t="shared" si="5"/>
        <v>1</v>
      </c>
      <c r="C21" s="32"/>
      <c r="D21" s="32" t="s">
        <v>25</v>
      </c>
      <c r="L21" s="33" t="s">
        <v>26</v>
      </c>
      <c r="M21" s="46" t="s">
        <v>27</v>
      </c>
      <c r="N21" s="45" t="s">
        <v>15</v>
      </c>
      <c r="O21" s="89">
        <v>500.37257943079999</v>
      </c>
      <c r="P21" s="89">
        <v>283</v>
      </c>
      <c r="Q21" s="89">
        <v>499.4614009636565</v>
      </c>
      <c r="R21" s="88">
        <v>216.4614009636565</v>
      </c>
      <c r="S21" s="89">
        <v>342.6496277599</v>
      </c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36"/>
      <c r="AP21" s="36"/>
      <c r="AQ21" s="36"/>
      <c r="AR21" s="36"/>
      <c r="AS21" s="36"/>
      <c r="AT21" s="36"/>
      <c r="AU21" s="36"/>
      <c r="AV21" s="36"/>
      <c r="AW21" s="36"/>
      <c r="AX21" s="30"/>
      <c r="AY21" s="30"/>
      <c r="AZ21" s="30"/>
    </row>
    <row r="22" spans="1:53" ht="15" outlineLevel="1" x14ac:dyDescent="0.25">
      <c r="A22" s="23" t="str">
        <f t="shared" si="5"/>
        <v>1</v>
      </c>
      <c r="C22" s="32"/>
      <c r="D22" s="32" t="s">
        <v>28</v>
      </c>
      <c r="L22" s="33" t="s">
        <v>29</v>
      </c>
      <c r="M22" s="46" t="s">
        <v>30</v>
      </c>
      <c r="N22" s="45" t="s">
        <v>15</v>
      </c>
      <c r="O22" s="89">
        <v>23.598635493300002</v>
      </c>
      <c r="P22" s="89">
        <v>149.65299999999999</v>
      </c>
      <c r="Q22" s="89">
        <v>23.555662378066703</v>
      </c>
      <c r="R22" s="88">
        <v>-126.09733762193329</v>
      </c>
      <c r="S22" s="89">
        <v>30</v>
      </c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36"/>
      <c r="AP22" s="36"/>
      <c r="AQ22" s="36"/>
      <c r="AR22" s="36"/>
      <c r="AS22" s="36"/>
      <c r="AT22" s="36"/>
      <c r="AU22" s="36"/>
      <c r="AV22" s="36"/>
      <c r="AW22" s="36"/>
      <c r="AX22" s="30"/>
      <c r="AY22" s="30"/>
      <c r="AZ22" s="30"/>
    </row>
    <row r="23" spans="1:53" ht="22.5" hidden="1" outlineLevel="1" x14ac:dyDescent="0.25">
      <c r="A23" s="23" t="str">
        <f t="shared" si="5"/>
        <v>1</v>
      </c>
      <c r="C23" s="32"/>
      <c r="D23" s="32" t="s">
        <v>31</v>
      </c>
      <c r="L23" s="33" t="s">
        <v>32</v>
      </c>
      <c r="M23" s="40" t="s">
        <v>33</v>
      </c>
      <c r="N23" s="41" t="s">
        <v>15</v>
      </c>
      <c r="O23" s="89"/>
      <c r="P23" s="89"/>
      <c r="Q23" s="89"/>
      <c r="R23" s="88">
        <v>0</v>
      </c>
      <c r="S23" s="89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36"/>
      <c r="AP23" s="36"/>
      <c r="AQ23" s="36"/>
      <c r="AR23" s="36"/>
      <c r="AS23" s="36"/>
      <c r="AT23" s="36"/>
      <c r="AU23" s="36"/>
      <c r="AV23" s="36"/>
      <c r="AW23" s="36"/>
      <c r="AX23" s="30"/>
      <c r="AY23" s="30"/>
      <c r="AZ23" s="30"/>
    </row>
    <row r="24" spans="1:53" ht="22.5" outlineLevel="1" x14ac:dyDescent="0.25">
      <c r="A24" s="23" t="str">
        <f t="shared" si="5"/>
        <v>1</v>
      </c>
      <c r="C24" s="32"/>
      <c r="D24" s="32" t="s">
        <v>34</v>
      </c>
      <c r="L24" s="33" t="s">
        <v>35</v>
      </c>
      <c r="M24" s="40" t="s">
        <v>36</v>
      </c>
      <c r="N24" s="45" t="s">
        <v>15</v>
      </c>
      <c r="O24" s="88">
        <v>555.16617227090001</v>
      </c>
      <c r="P24" s="88">
        <v>495.739104</v>
      </c>
      <c r="Q24" s="88">
        <v>554.1552146711947</v>
      </c>
      <c r="R24" s="88">
        <v>58.416110671194701</v>
      </c>
      <c r="S24" s="88">
        <v>483.35968800000001</v>
      </c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36"/>
      <c r="AP24" s="36"/>
      <c r="AQ24" s="36"/>
      <c r="AR24" s="36"/>
      <c r="AS24" s="36"/>
      <c r="AT24" s="36"/>
      <c r="AU24" s="36"/>
      <c r="AV24" s="36"/>
      <c r="AW24" s="36"/>
      <c r="AX24" s="30"/>
      <c r="AY24" s="30"/>
      <c r="AZ24" s="30"/>
    </row>
    <row r="25" spans="1:53" ht="11.25" outlineLevel="1" x14ac:dyDescent="0.25">
      <c r="A25" s="23" t="str">
        <f t="shared" si="5"/>
        <v>1</v>
      </c>
      <c r="B25" s="47" t="s">
        <v>37</v>
      </c>
      <c r="C25" s="32"/>
      <c r="D25" s="32" t="s">
        <v>38</v>
      </c>
      <c r="L25" s="33" t="s">
        <v>39</v>
      </c>
      <c r="M25" s="46" t="s">
        <v>40</v>
      </c>
      <c r="N25" s="41" t="s">
        <v>15</v>
      </c>
      <c r="O25" s="89">
        <v>555.16617227090001</v>
      </c>
      <c r="P25" s="89">
        <v>380.75200000000001</v>
      </c>
      <c r="Q25" s="89">
        <v>554.1552146711947</v>
      </c>
      <c r="R25" s="88">
        <v>173.40321467119469</v>
      </c>
      <c r="S25" s="89">
        <v>371.24400000000003</v>
      </c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36"/>
      <c r="AP25" s="36"/>
      <c r="AQ25" s="36"/>
      <c r="AR25" s="36"/>
      <c r="AS25" s="36"/>
      <c r="AT25" s="36"/>
      <c r="AU25" s="36"/>
      <c r="AV25" s="36"/>
      <c r="AW25" s="36"/>
      <c r="AX25" s="30"/>
      <c r="AY25" s="30"/>
      <c r="AZ25" s="30"/>
    </row>
    <row r="26" spans="1:53" ht="22.5" outlineLevel="1" x14ac:dyDescent="0.25">
      <c r="A26" s="23" t="str">
        <f t="shared" si="5"/>
        <v>1</v>
      </c>
      <c r="B26" s="47" t="s">
        <v>41</v>
      </c>
      <c r="C26" s="32"/>
      <c r="D26" s="32" t="s">
        <v>42</v>
      </c>
      <c r="L26" s="33" t="s">
        <v>43</v>
      </c>
      <c r="M26" s="46" t="s">
        <v>44</v>
      </c>
      <c r="N26" s="45" t="s">
        <v>15</v>
      </c>
      <c r="O26" s="89">
        <v>0</v>
      </c>
      <c r="P26" s="89">
        <v>114.987104</v>
      </c>
      <c r="Q26" s="89">
        <v>0</v>
      </c>
      <c r="R26" s="88">
        <v>-114.987104</v>
      </c>
      <c r="S26" s="89">
        <v>112.11568800000001</v>
      </c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36"/>
      <c r="AP26" s="36"/>
      <c r="AQ26" s="36"/>
      <c r="AR26" s="36"/>
      <c r="AS26" s="36"/>
      <c r="AT26" s="36"/>
      <c r="AU26" s="36"/>
      <c r="AV26" s="36"/>
      <c r="AW26" s="36"/>
      <c r="AX26" s="30"/>
      <c r="AY26" s="30"/>
      <c r="AZ26" s="30"/>
    </row>
    <row r="27" spans="1:53" ht="11.25" hidden="1" outlineLevel="1" x14ac:dyDescent="0.25">
      <c r="A27" s="23" t="str">
        <f t="shared" si="5"/>
        <v>1</v>
      </c>
      <c r="C27" s="32"/>
      <c r="D27" s="32" t="s">
        <v>45</v>
      </c>
      <c r="L27" s="33" t="s">
        <v>46</v>
      </c>
      <c r="M27" s="40" t="s">
        <v>47</v>
      </c>
      <c r="N27" s="41" t="s">
        <v>15</v>
      </c>
      <c r="O27" s="89"/>
      <c r="P27" s="89"/>
      <c r="Q27" s="89"/>
      <c r="R27" s="88">
        <v>0</v>
      </c>
      <c r="S27" s="89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36"/>
      <c r="AP27" s="36"/>
      <c r="AQ27" s="36"/>
      <c r="AR27" s="36"/>
      <c r="AS27" s="36"/>
      <c r="AT27" s="36"/>
      <c r="AU27" s="36"/>
      <c r="AV27" s="36"/>
      <c r="AW27" s="36"/>
      <c r="AX27" s="30"/>
      <c r="AY27" s="30"/>
      <c r="AZ27" s="30"/>
    </row>
    <row r="28" spans="1:53" ht="11.25" outlineLevel="1" x14ac:dyDescent="0.25">
      <c r="A28" s="23" t="str">
        <f t="shared" si="5"/>
        <v>1</v>
      </c>
      <c r="C28" s="32"/>
      <c r="D28" s="32" t="s">
        <v>48</v>
      </c>
      <c r="L28" s="33" t="s">
        <v>49</v>
      </c>
      <c r="M28" s="40" t="s">
        <v>50</v>
      </c>
      <c r="N28" s="35" t="s">
        <v>15</v>
      </c>
      <c r="O28" s="88">
        <v>16.434466967199999</v>
      </c>
      <c r="P28" s="88">
        <v>0</v>
      </c>
      <c r="Q28" s="88">
        <v>16.404539802852728</v>
      </c>
      <c r="R28" s="88">
        <v>16.404539802852728</v>
      </c>
      <c r="S28" s="88">
        <v>0</v>
      </c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36"/>
      <c r="AP28" s="36"/>
      <c r="AQ28" s="36"/>
      <c r="AR28" s="36"/>
      <c r="AS28" s="36"/>
      <c r="AT28" s="36"/>
      <c r="AU28" s="36"/>
      <c r="AV28" s="36"/>
      <c r="AW28" s="36"/>
      <c r="AX28" s="30"/>
      <c r="AY28" s="30"/>
      <c r="AZ28" s="30"/>
    </row>
    <row r="29" spans="1:53" ht="11.25" hidden="1" outlineLevel="1" x14ac:dyDescent="0.25">
      <c r="A29" s="23" t="str">
        <f t="shared" si="5"/>
        <v>1</v>
      </c>
      <c r="C29" s="32"/>
      <c r="D29" s="32" t="s">
        <v>51</v>
      </c>
      <c r="L29" s="33" t="s">
        <v>52</v>
      </c>
      <c r="M29" s="46" t="s">
        <v>53</v>
      </c>
      <c r="N29" s="35" t="s">
        <v>15</v>
      </c>
      <c r="O29" s="89"/>
      <c r="P29" s="89"/>
      <c r="Q29" s="89"/>
      <c r="R29" s="88">
        <v>0</v>
      </c>
      <c r="S29" s="89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36"/>
      <c r="AP29" s="36"/>
      <c r="AQ29" s="36"/>
      <c r="AR29" s="36"/>
      <c r="AS29" s="36"/>
      <c r="AT29" s="36"/>
      <c r="AU29" s="36"/>
      <c r="AV29" s="36"/>
      <c r="AW29" s="36"/>
      <c r="AX29" s="30"/>
      <c r="AY29" s="30"/>
      <c r="AZ29" s="30"/>
    </row>
    <row r="30" spans="1:53" ht="22.5" hidden="1" outlineLevel="1" x14ac:dyDescent="0.25">
      <c r="A30" s="23" t="str">
        <f t="shared" si="5"/>
        <v>1</v>
      </c>
      <c r="C30" s="32"/>
      <c r="D30" s="32" t="s">
        <v>54</v>
      </c>
      <c r="L30" s="33" t="s">
        <v>55</v>
      </c>
      <c r="M30" s="46" t="s">
        <v>56</v>
      </c>
      <c r="N30" s="35" t="s">
        <v>15</v>
      </c>
      <c r="O30" s="89"/>
      <c r="P30" s="89"/>
      <c r="Q30" s="89"/>
      <c r="R30" s="88">
        <v>0</v>
      </c>
      <c r="S30" s="89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36"/>
      <c r="AP30" s="36"/>
      <c r="AQ30" s="36"/>
      <c r="AR30" s="36"/>
      <c r="AS30" s="36"/>
      <c r="AT30" s="36"/>
      <c r="AU30" s="36"/>
      <c r="AV30" s="36"/>
      <c r="AW30" s="36"/>
      <c r="AX30" s="30"/>
      <c r="AY30" s="30"/>
      <c r="AZ30" s="30"/>
    </row>
    <row r="31" spans="1:53" ht="22.5" hidden="1" outlineLevel="1" x14ac:dyDescent="0.25">
      <c r="A31" s="23" t="str">
        <f t="shared" si="5"/>
        <v>1</v>
      </c>
      <c r="C31" s="32"/>
      <c r="D31" s="32" t="s">
        <v>57</v>
      </c>
      <c r="L31" s="33" t="s">
        <v>58</v>
      </c>
      <c r="M31" s="49" t="s">
        <v>59</v>
      </c>
      <c r="N31" s="35" t="s">
        <v>15</v>
      </c>
      <c r="O31" s="89"/>
      <c r="P31" s="89"/>
      <c r="Q31" s="89"/>
      <c r="R31" s="88">
        <v>0</v>
      </c>
      <c r="S31" s="89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36"/>
      <c r="AP31" s="36"/>
      <c r="AQ31" s="36"/>
      <c r="AR31" s="36"/>
      <c r="AS31" s="36"/>
      <c r="AT31" s="36"/>
      <c r="AU31" s="36"/>
      <c r="AV31" s="36"/>
      <c r="AW31" s="36"/>
      <c r="AX31" s="30"/>
      <c r="AY31" s="30"/>
      <c r="AZ31" s="30"/>
    </row>
    <row r="32" spans="1:53" ht="22.5" hidden="1" outlineLevel="1" x14ac:dyDescent="0.25">
      <c r="A32" s="23" t="str">
        <f t="shared" si="5"/>
        <v>1</v>
      </c>
      <c r="C32" s="32"/>
      <c r="D32" s="32" t="s">
        <v>60</v>
      </c>
      <c r="L32" s="33" t="s">
        <v>61</v>
      </c>
      <c r="M32" s="49" t="s">
        <v>62</v>
      </c>
      <c r="N32" s="35" t="s">
        <v>15</v>
      </c>
      <c r="O32" s="89"/>
      <c r="P32" s="89"/>
      <c r="Q32" s="89"/>
      <c r="R32" s="88">
        <v>0</v>
      </c>
      <c r="S32" s="89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36"/>
      <c r="AP32" s="36"/>
      <c r="AQ32" s="36"/>
      <c r="AR32" s="36"/>
      <c r="AS32" s="36"/>
      <c r="AT32" s="36"/>
      <c r="AU32" s="36"/>
      <c r="AV32" s="36"/>
      <c r="AW32" s="36"/>
      <c r="AX32" s="30"/>
      <c r="AY32" s="30"/>
      <c r="AZ32" s="30"/>
    </row>
    <row r="33" spans="1:52" ht="45" hidden="1" outlineLevel="1" x14ac:dyDescent="0.25">
      <c r="A33" s="23" t="str">
        <f t="shared" si="5"/>
        <v>1</v>
      </c>
      <c r="C33" s="32"/>
      <c r="D33" s="32" t="s">
        <v>63</v>
      </c>
      <c r="L33" s="33" t="s">
        <v>64</v>
      </c>
      <c r="M33" s="46" t="s">
        <v>65</v>
      </c>
      <c r="N33" s="35" t="s">
        <v>15</v>
      </c>
      <c r="O33" s="89"/>
      <c r="P33" s="89"/>
      <c r="Q33" s="89"/>
      <c r="R33" s="88">
        <v>0</v>
      </c>
      <c r="S33" s="89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36"/>
      <c r="AP33" s="36"/>
      <c r="AQ33" s="36"/>
      <c r="AR33" s="36"/>
      <c r="AS33" s="36"/>
      <c r="AT33" s="36"/>
      <c r="AU33" s="36"/>
      <c r="AV33" s="36"/>
      <c r="AW33" s="36"/>
      <c r="AX33" s="30"/>
      <c r="AY33" s="30"/>
      <c r="AZ33" s="30"/>
    </row>
    <row r="34" spans="1:52" ht="11.25" hidden="1" outlineLevel="1" x14ac:dyDescent="0.25">
      <c r="A34" s="23" t="str">
        <f t="shared" si="5"/>
        <v>1</v>
      </c>
      <c r="C34" s="32"/>
      <c r="D34" s="32" t="s">
        <v>66</v>
      </c>
      <c r="L34" s="33" t="s">
        <v>67</v>
      </c>
      <c r="M34" s="46" t="s">
        <v>68</v>
      </c>
      <c r="N34" s="35" t="s">
        <v>15</v>
      </c>
      <c r="O34" s="89"/>
      <c r="P34" s="89"/>
      <c r="Q34" s="89"/>
      <c r="R34" s="88">
        <v>0</v>
      </c>
      <c r="S34" s="89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36"/>
      <c r="AP34" s="36"/>
      <c r="AQ34" s="36"/>
      <c r="AR34" s="36"/>
      <c r="AS34" s="36"/>
      <c r="AT34" s="36"/>
      <c r="AU34" s="36"/>
      <c r="AV34" s="36"/>
      <c r="AW34" s="36"/>
      <c r="AX34" s="30"/>
      <c r="AY34" s="30"/>
      <c r="AZ34" s="30"/>
    </row>
    <row r="35" spans="1:52" ht="11.25" outlineLevel="1" x14ac:dyDescent="0.25">
      <c r="A35" s="23" t="str">
        <f t="shared" si="5"/>
        <v>1</v>
      </c>
      <c r="C35" s="32"/>
      <c r="D35" s="32" t="s">
        <v>69</v>
      </c>
      <c r="L35" s="33" t="s">
        <v>70</v>
      </c>
      <c r="M35" s="46" t="s">
        <v>71</v>
      </c>
      <c r="N35" s="35" t="s">
        <v>15</v>
      </c>
      <c r="O35" s="89">
        <v>16.434466967199999</v>
      </c>
      <c r="P35" s="89">
        <v>0</v>
      </c>
      <c r="Q35" s="89">
        <v>16.404539802852728</v>
      </c>
      <c r="R35" s="88">
        <v>16.404539802852728</v>
      </c>
      <c r="S35" s="89">
        <v>0</v>
      </c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36"/>
      <c r="AP35" s="36"/>
      <c r="AQ35" s="36"/>
      <c r="AR35" s="36"/>
      <c r="AS35" s="36"/>
      <c r="AT35" s="36"/>
      <c r="AU35" s="36"/>
      <c r="AV35" s="36"/>
      <c r="AW35" s="36"/>
      <c r="AX35" s="30"/>
      <c r="AY35" s="30"/>
      <c r="AZ35" s="30"/>
    </row>
    <row r="36" spans="1:52" s="50" customFormat="1" ht="11.25" outlineLevel="1" x14ac:dyDescent="0.25">
      <c r="A36" s="23" t="str">
        <f t="shared" si="5"/>
        <v>1</v>
      </c>
      <c r="C36" s="32"/>
      <c r="D36" s="32" t="s">
        <v>72</v>
      </c>
      <c r="L36" s="51" t="s">
        <v>73</v>
      </c>
      <c r="M36" s="52" t="s">
        <v>74</v>
      </c>
      <c r="N36" s="53" t="s">
        <v>15</v>
      </c>
      <c r="O36" s="84">
        <v>0</v>
      </c>
      <c r="P36" s="84">
        <v>37.69</v>
      </c>
      <c r="Q36" s="84">
        <v>0</v>
      </c>
      <c r="R36" s="84">
        <v>-37.69</v>
      </c>
      <c r="S36" s="84">
        <v>0</v>
      </c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38"/>
      <c r="AP36" s="38"/>
      <c r="AQ36" s="38"/>
      <c r="AR36" s="38"/>
      <c r="AS36" s="38"/>
      <c r="AT36" s="38"/>
      <c r="AU36" s="38"/>
      <c r="AV36" s="38"/>
      <c r="AW36" s="38"/>
      <c r="AX36" s="39"/>
      <c r="AY36" s="39"/>
      <c r="AZ36" s="39"/>
    </row>
    <row r="37" spans="1:52" ht="22.5" outlineLevel="1" x14ac:dyDescent="0.25">
      <c r="A37" s="23" t="str">
        <f t="shared" si="5"/>
        <v>1</v>
      </c>
      <c r="C37" s="32"/>
      <c r="D37" s="32" t="s">
        <v>75</v>
      </c>
      <c r="L37" s="33" t="s">
        <v>76</v>
      </c>
      <c r="M37" s="40" t="s">
        <v>77</v>
      </c>
      <c r="N37" s="35" t="s">
        <v>15</v>
      </c>
      <c r="O37" s="89">
        <v>0</v>
      </c>
      <c r="P37" s="89">
        <v>37.69</v>
      </c>
      <c r="Q37" s="89">
        <v>0</v>
      </c>
      <c r="R37" s="88">
        <v>-37.69</v>
      </c>
      <c r="S37" s="89">
        <v>0</v>
      </c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36"/>
      <c r="AP37" s="36"/>
      <c r="AQ37" s="36"/>
      <c r="AR37" s="36"/>
      <c r="AS37" s="36"/>
      <c r="AT37" s="36"/>
      <c r="AU37" s="36"/>
      <c r="AV37" s="36"/>
      <c r="AW37" s="36"/>
      <c r="AX37" s="30"/>
      <c r="AY37" s="30"/>
      <c r="AZ37" s="30"/>
    </row>
    <row r="38" spans="1:52" ht="22.5" hidden="1" outlineLevel="1" x14ac:dyDescent="0.25">
      <c r="A38" s="23" t="str">
        <f t="shared" si="5"/>
        <v>1</v>
      </c>
      <c r="C38" s="32"/>
      <c r="D38" s="32" t="s">
        <v>78</v>
      </c>
      <c r="L38" s="33" t="s">
        <v>79</v>
      </c>
      <c r="M38" s="40" t="s">
        <v>80</v>
      </c>
      <c r="N38" s="35" t="s">
        <v>15</v>
      </c>
      <c r="O38" s="89"/>
      <c r="P38" s="89"/>
      <c r="Q38" s="89"/>
      <c r="R38" s="88">
        <v>0</v>
      </c>
      <c r="S38" s="89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36"/>
      <c r="AP38" s="36"/>
      <c r="AQ38" s="36"/>
      <c r="AR38" s="36"/>
      <c r="AS38" s="36"/>
      <c r="AT38" s="36"/>
      <c r="AU38" s="36"/>
      <c r="AV38" s="36"/>
      <c r="AW38" s="36"/>
      <c r="AX38" s="30"/>
      <c r="AY38" s="30"/>
      <c r="AZ38" s="30"/>
    </row>
    <row r="39" spans="1:52" ht="22.5" hidden="1" outlineLevel="1" x14ac:dyDescent="0.25">
      <c r="A39" s="23" t="str">
        <f t="shared" si="5"/>
        <v>1</v>
      </c>
      <c r="C39" s="32"/>
      <c r="D39" s="32" t="s">
        <v>81</v>
      </c>
      <c r="L39" s="33" t="s">
        <v>82</v>
      </c>
      <c r="M39" s="40" t="s">
        <v>83</v>
      </c>
      <c r="N39" s="35" t="s">
        <v>15</v>
      </c>
      <c r="O39" s="89">
        <v>0</v>
      </c>
      <c r="P39" s="89"/>
      <c r="Q39" s="89"/>
      <c r="R39" s="88">
        <v>0</v>
      </c>
      <c r="S39" s="89">
        <v>0</v>
      </c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36"/>
      <c r="AP39" s="36"/>
      <c r="AQ39" s="36"/>
      <c r="AR39" s="36"/>
      <c r="AS39" s="36"/>
      <c r="AT39" s="36"/>
      <c r="AU39" s="36"/>
      <c r="AV39" s="36"/>
      <c r="AW39" s="36"/>
      <c r="AX39" s="30"/>
      <c r="AY39" s="30"/>
      <c r="AZ39" s="30"/>
    </row>
    <row r="40" spans="1:52" ht="15" hidden="1" outlineLevel="1" x14ac:dyDescent="0.25">
      <c r="A40" s="23" t="str">
        <f t="shared" si="5"/>
        <v>1</v>
      </c>
      <c r="B40" s="54" t="s">
        <v>84</v>
      </c>
      <c r="C40" s="32"/>
      <c r="D40" s="32" t="s">
        <v>85</v>
      </c>
      <c r="L40" s="33" t="s">
        <v>86</v>
      </c>
      <c r="M40" s="46" t="s">
        <v>87</v>
      </c>
      <c r="N40" s="35" t="s">
        <v>15</v>
      </c>
      <c r="O40" s="89">
        <v>0</v>
      </c>
      <c r="P40" s="89"/>
      <c r="Q40" s="89"/>
      <c r="R40" s="88">
        <v>0</v>
      </c>
      <c r="S40" s="89">
        <v>0</v>
      </c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36"/>
      <c r="AP40" s="36"/>
      <c r="AQ40" s="36"/>
      <c r="AR40" s="36"/>
      <c r="AS40" s="36"/>
      <c r="AT40" s="36"/>
      <c r="AU40" s="36"/>
      <c r="AV40" s="36"/>
      <c r="AW40" s="36"/>
      <c r="AX40" s="30"/>
      <c r="AY40" s="30"/>
      <c r="AZ40" s="30"/>
    </row>
    <row r="41" spans="1:52" ht="22.5" hidden="1" outlineLevel="1" x14ac:dyDescent="0.25">
      <c r="A41" s="23" t="str">
        <f t="shared" si="5"/>
        <v>1</v>
      </c>
      <c r="B41" s="54" t="s">
        <v>88</v>
      </c>
      <c r="C41" s="32"/>
      <c r="D41" s="32" t="s">
        <v>89</v>
      </c>
      <c r="L41" s="33" t="s">
        <v>90</v>
      </c>
      <c r="M41" s="46" t="s">
        <v>91</v>
      </c>
      <c r="N41" s="35" t="s">
        <v>15</v>
      </c>
      <c r="O41" s="89">
        <v>0</v>
      </c>
      <c r="P41" s="89">
        <v>0</v>
      </c>
      <c r="Q41" s="89">
        <v>0</v>
      </c>
      <c r="R41" s="88">
        <v>0</v>
      </c>
      <c r="S41" s="89">
        <v>0</v>
      </c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36"/>
      <c r="AP41" s="36"/>
      <c r="AQ41" s="36"/>
      <c r="AR41" s="36"/>
      <c r="AS41" s="36"/>
      <c r="AT41" s="36"/>
      <c r="AU41" s="36"/>
      <c r="AV41" s="36"/>
      <c r="AW41" s="36"/>
      <c r="AX41" s="30"/>
      <c r="AY41" s="30"/>
      <c r="AZ41" s="30"/>
    </row>
    <row r="42" spans="1:52" s="50" customFormat="1" ht="11.25" outlineLevel="1" x14ac:dyDescent="0.25">
      <c r="A42" s="23" t="str">
        <f t="shared" si="5"/>
        <v>1</v>
      </c>
      <c r="C42" s="32"/>
      <c r="D42" s="32" t="s">
        <v>92</v>
      </c>
      <c r="L42" s="51" t="s">
        <v>93</v>
      </c>
      <c r="M42" s="52" t="s">
        <v>94</v>
      </c>
      <c r="N42" s="53" t="s">
        <v>15</v>
      </c>
      <c r="O42" s="84">
        <v>239.20072268159998</v>
      </c>
      <c r="P42" s="84">
        <v>302.97800000000001</v>
      </c>
      <c r="Q42" s="84">
        <v>238.76513816559682</v>
      </c>
      <c r="R42" s="84">
        <v>-64.212861834403185</v>
      </c>
      <c r="S42" s="84">
        <v>275.20960000000002</v>
      </c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38"/>
      <c r="AP42" s="38"/>
      <c r="AQ42" s="38"/>
      <c r="AR42" s="38"/>
      <c r="AS42" s="38"/>
      <c r="AT42" s="38"/>
      <c r="AU42" s="38"/>
      <c r="AV42" s="38"/>
      <c r="AW42" s="38"/>
      <c r="AX42" s="39"/>
      <c r="AY42" s="39"/>
      <c r="AZ42" s="39"/>
    </row>
    <row r="43" spans="1:52" ht="22.5" outlineLevel="1" x14ac:dyDescent="0.25">
      <c r="A43" s="23" t="str">
        <f t="shared" si="5"/>
        <v>1</v>
      </c>
      <c r="B43" s="1" t="s">
        <v>95</v>
      </c>
      <c r="C43" s="32"/>
      <c r="D43" s="32" t="s">
        <v>96</v>
      </c>
      <c r="L43" s="33" t="s">
        <v>97</v>
      </c>
      <c r="M43" s="40" t="s">
        <v>98</v>
      </c>
      <c r="N43" s="35" t="s">
        <v>15</v>
      </c>
      <c r="O43" s="88">
        <v>36.804428332699999</v>
      </c>
      <c r="P43" s="88">
        <v>1.1100000000000001</v>
      </c>
      <c r="Q43" s="88">
        <v>36.737407468706152</v>
      </c>
      <c r="R43" s="88">
        <v>35.627407468706153</v>
      </c>
      <c r="S43" s="88">
        <v>25.2256</v>
      </c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36"/>
      <c r="AP43" s="36"/>
      <c r="AQ43" s="36"/>
      <c r="AR43" s="36"/>
      <c r="AS43" s="36"/>
      <c r="AT43" s="36"/>
      <c r="AU43" s="36"/>
      <c r="AV43" s="36"/>
      <c r="AW43" s="36"/>
      <c r="AX43" s="30"/>
      <c r="AY43" s="30"/>
      <c r="AZ43" s="30"/>
    </row>
    <row r="44" spans="1:52" ht="11.25" outlineLevel="1" x14ac:dyDescent="0.25">
      <c r="A44" s="23" t="str">
        <f t="shared" si="5"/>
        <v>1</v>
      </c>
      <c r="B44" s="1" t="s">
        <v>99</v>
      </c>
      <c r="C44" s="32"/>
      <c r="D44" s="32" t="s">
        <v>100</v>
      </c>
      <c r="L44" s="33" t="s">
        <v>101</v>
      </c>
      <c r="M44" s="46" t="s">
        <v>102</v>
      </c>
      <c r="N44" s="35" t="s">
        <v>15</v>
      </c>
      <c r="O44" s="89">
        <v>0</v>
      </c>
      <c r="P44" s="89">
        <v>1.1100000000000001</v>
      </c>
      <c r="Q44" s="89">
        <v>0</v>
      </c>
      <c r="R44" s="88">
        <v>-1.1100000000000001</v>
      </c>
      <c r="S44" s="89">
        <v>0</v>
      </c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36"/>
      <c r="AP44" s="36"/>
      <c r="AQ44" s="36"/>
      <c r="AR44" s="36"/>
      <c r="AS44" s="36"/>
      <c r="AT44" s="36"/>
      <c r="AU44" s="36"/>
      <c r="AV44" s="36"/>
      <c r="AW44" s="36"/>
      <c r="AX44" s="30"/>
      <c r="AY44" s="30"/>
      <c r="AZ44" s="30"/>
    </row>
    <row r="45" spans="1:52" ht="11.25" hidden="1" outlineLevel="1" x14ac:dyDescent="0.25">
      <c r="A45" s="23" t="str">
        <f t="shared" si="5"/>
        <v>1</v>
      </c>
      <c r="B45" s="1" t="s">
        <v>103</v>
      </c>
      <c r="C45" s="32"/>
      <c r="D45" s="32" t="s">
        <v>104</v>
      </c>
      <c r="L45" s="33" t="s">
        <v>105</v>
      </c>
      <c r="M45" s="46" t="s">
        <v>106</v>
      </c>
      <c r="N45" s="35" t="s">
        <v>15</v>
      </c>
      <c r="O45" s="89">
        <v>0</v>
      </c>
      <c r="P45" s="89"/>
      <c r="Q45" s="89"/>
      <c r="R45" s="88">
        <v>0</v>
      </c>
      <c r="S45" s="89">
        <v>0</v>
      </c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36"/>
      <c r="AP45" s="36"/>
      <c r="AQ45" s="36"/>
      <c r="AR45" s="36"/>
      <c r="AS45" s="36"/>
      <c r="AT45" s="36"/>
      <c r="AU45" s="36"/>
      <c r="AV45" s="36"/>
      <c r="AW45" s="36"/>
      <c r="AX45" s="30"/>
      <c r="AY45" s="30"/>
      <c r="AZ45" s="30"/>
    </row>
    <row r="46" spans="1:52" ht="11.25" hidden="1" outlineLevel="1" x14ac:dyDescent="0.25">
      <c r="A46" s="23" t="str">
        <f t="shared" si="5"/>
        <v>1</v>
      </c>
      <c r="B46" s="1" t="s">
        <v>107</v>
      </c>
      <c r="C46" s="32"/>
      <c r="D46" s="32" t="s">
        <v>108</v>
      </c>
      <c r="L46" s="33" t="s">
        <v>109</v>
      </c>
      <c r="M46" s="46" t="s">
        <v>110</v>
      </c>
      <c r="N46" s="35" t="s">
        <v>15</v>
      </c>
      <c r="O46" s="89">
        <v>0</v>
      </c>
      <c r="P46" s="89"/>
      <c r="Q46" s="89"/>
      <c r="R46" s="88">
        <v>0</v>
      </c>
      <c r="S46" s="89">
        <v>0</v>
      </c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36"/>
      <c r="AP46" s="36"/>
      <c r="AQ46" s="36"/>
      <c r="AR46" s="36"/>
      <c r="AS46" s="36"/>
      <c r="AT46" s="36"/>
      <c r="AU46" s="36"/>
      <c r="AV46" s="36"/>
      <c r="AW46" s="36"/>
      <c r="AX46" s="30"/>
      <c r="AY46" s="30"/>
      <c r="AZ46" s="30"/>
    </row>
    <row r="47" spans="1:52" ht="11.25" hidden="1" outlineLevel="1" x14ac:dyDescent="0.25">
      <c r="A47" s="23" t="str">
        <f t="shared" si="5"/>
        <v>1</v>
      </c>
      <c r="B47" s="1" t="s">
        <v>111</v>
      </c>
      <c r="C47" s="32"/>
      <c r="D47" s="32" t="s">
        <v>112</v>
      </c>
      <c r="L47" s="33" t="s">
        <v>113</v>
      </c>
      <c r="M47" s="46" t="s">
        <v>114</v>
      </c>
      <c r="N47" s="35" t="s">
        <v>15</v>
      </c>
      <c r="O47" s="89">
        <v>0</v>
      </c>
      <c r="P47" s="89"/>
      <c r="Q47" s="89"/>
      <c r="R47" s="88">
        <v>0</v>
      </c>
      <c r="S47" s="89">
        <v>0</v>
      </c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36"/>
      <c r="AP47" s="36"/>
      <c r="AQ47" s="36"/>
      <c r="AR47" s="36"/>
      <c r="AS47" s="36"/>
      <c r="AT47" s="36"/>
      <c r="AU47" s="36"/>
      <c r="AV47" s="36"/>
      <c r="AW47" s="36"/>
      <c r="AX47" s="30"/>
      <c r="AY47" s="30"/>
      <c r="AZ47" s="30"/>
    </row>
    <row r="48" spans="1:52" ht="11.25" hidden="1" outlineLevel="1" x14ac:dyDescent="0.25">
      <c r="A48" s="23" t="str">
        <f t="shared" si="5"/>
        <v>1</v>
      </c>
      <c r="B48" s="1" t="s">
        <v>115</v>
      </c>
      <c r="C48" s="32"/>
      <c r="D48" s="32" t="s">
        <v>116</v>
      </c>
      <c r="L48" s="33" t="s">
        <v>117</v>
      </c>
      <c r="M48" s="46" t="s">
        <v>118</v>
      </c>
      <c r="N48" s="35" t="s">
        <v>15</v>
      </c>
      <c r="O48" s="89">
        <v>0</v>
      </c>
      <c r="P48" s="89"/>
      <c r="Q48" s="89"/>
      <c r="R48" s="88">
        <v>0</v>
      </c>
      <c r="S48" s="89">
        <v>0</v>
      </c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36"/>
      <c r="AP48" s="36"/>
      <c r="AQ48" s="36"/>
      <c r="AR48" s="36"/>
      <c r="AS48" s="36"/>
      <c r="AT48" s="36"/>
      <c r="AU48" s="36"/>
      <c r="AV48" s="36"/>
      <c r="AW48" s="36"/>
      <c r="AX48" s="30"/>
      <c r="AY48" s="30"/>
      <c r="AZ48" s="30"/>
    </row>
    <row r="49" spans="1:52" ht="11.25" hidden="1" outlineLevel="1" x14ac:dyDescent="0.25">
      <c r="A49" s="23" t="str">
        <f t="shared" si="5"/>
        <v>1</v>
      </c>
      <c r="B49" s="1" t="s">
        <v>119</v>
      </c>
      <c r="C49" s="32"/>
      <c r="D49" s="32" t="s">
        <v>120</v>
      </c>
      <c r="L49" s="33" t="s">
        <v>121</v>
      </c>
      <c r="M49" s="46" t="s">
        <v>122</v>
      </c>
      <c r="N49" s="35" t="s">
        <v>15</v>
      </c>
      <c r="O49" s="89">
        <v>0</v>
      </c>
      <c r="P49" s="89"/>
      <c r="Q49" s="89"/>
      <c r="R49" s="88">
        <v>0</v>
      </c>
      <c r="S49" s="89">
        <v>0</v>
      </c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36"/>
      <c r="AP49" s="36"/>
      <c r="AQ49" s="36"/>
      <c r="AR49" s="36"/>
      <c r="AS49" s="36"/>
      <c r="AT49" s="36"/>
      <c r="AU49" s="36"/>
      <c r="AV49" s="36"/>
      <c r="AW49" s="36"/>
      <c r="AX49" s="30"/>
      <c r="AY49" s="30"/>
      <c r="AZ49" s="30"/>
    </row>
    <row r="50" spans="1:52" ht="11.25" outlineLevel="1" x14ac:dyDescent="0.25">
      <c r="A50" s="23" t="str">
        <f t="shared" si="5"/>
        <v>1</v>
      </c>
      <c r="B50" s="1" t="s">
        <v>123</v>
      </c>
      <c r="C50" s="32"/>
      <c r="D50" s="32" t="s">
        <v>124</v>
      </c>
      <c r="L50" s="33" t="s">
        <v>125</v>
      </c>
      <c r="M50" s="46" t="s">
        <v>126</v>
      </c>
      <c r="N50" s="35" t="s">
        <v>15</v>
      </c>
      <c r="O50" s="89">
        <v>36.804428332699999</v>
      </c>
      <c r="P50" s="89">
        <v>0</v>
      </c>
      <c r="Q50" s="89">
        <v>36.737407468706152</v>
      </c>
      <c r="R50" s="88">
        <v>36.737407468706152</v>
      </c>
      <c r="S50" s="89">
        <v>25.2256</v>
      </c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36"/>
      <c r="AP50" s="36"/>
      <c r="AQ50" s="36"/>
      <c r="AR50" s="36"/>
      <c r="AS50" s="36"/>
      <c r="AT50" s="36"/>
      <c r="AU50" s="36"/>
      <c r="AV50" s="36"/>
      <c r="AW50" s="36"/>
      <c r="AX50" s="30"/>
      <c r="AY50" s="30"/>
      <c r="AZ50" s="30"/>
    </row>
    <row r="51" spans="1:52" ht="22.5" outlineLevel="1" x14ac:dyDescent="0.25">
      <c r="A51" s="23" t="str">
        <f t="shared" si="5"/>
        <v>1</v>
      </c>
      <c r="C51" s="32"/>
      <c r="D51" s="32" t="s">
        <v>127</v>
      </c>
      <c r="L51" s="33" t="s">
        <v>128</v>
      </c>
      <c r="M51" s="40" t="s">
        <v>129</v>
      </c>
      <c r="N51" s="35" t="s">
        <v>15</v>
      </c>
      <c r="O51" s="88">
        <v>202.3962943489</v>
      </c>
      <c r="P51" s="88">
        <v>278.62799999999999</v>
      </c>
      <c r="Q51" s="88">
        <v>202.02773069689067</v>
      </c>
      <c r="R51" s="88">
        <v>-76.600269303109314</v>
      </c>
      <c r="S51" s="88">
        <v>249.98400000000001</v>
      </c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36"/>
      <c r="AP51" s="36"/>
      <c r="AQ51" s="36"/>
      <c r="AR51" s="36"/>
      <c r="AS51" s="36"/>
      <c r="AT51" s="36"/>
      <c r="AU51" s="36"/>
      <c r="AV51" s="36"/>
      <c r="AW51" s="36"/>
      <c r="AX51" s="30"/>
      <c r="AY51" s="30"/>
      <c r="AZ51" s="30"/>
    </row>
    <row r="52" spans="1:52" ht="11.25" outlineLevel="1" x14ac:dyDescent="0.25">
      <c r="A52" s="23" t="str">
        <f t="shared" si="5"/>
        <v>1</v>
      </c>
      <c r="B52" s="1" t="s">
        <v>130</v>
      </c>
      <c r="C52" s="32"/>
      <c r="D52" s="32" t="s">
        <v>131</v>
      </c>
      <c r="L52" s="33" t="s">
        <v>132</v>
      </c>
      <c r="M52" s="46" t="s">
        <v>133</v>
      </c>
      <c r="N52" s="55" t="s">
        <v>15</v>
      </c>
      <c r="O52" s="89">
        <v>202.3962943489</v>
      </c>
      <c r="P52" s="89">
        <v>214</v>
      </c>
      <c r="Q52" s="89">
        <v>202.02773069689067</v>
      </c>
      <c r="R52" s="88">
        <v>-11.972269303109329</v>
      </c>
      <c r="S52" s="89">
        <v>192</v>
      </c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36"/>
      <c r="AP52" s="36"/>
      <c r="AQ52" s="36"/>
      <c r="AR52" s="36"/>
      <c r="AS52" s="36"/>
      <c r="AT52" s="36"/>
      <c r="AU52" s="36"/>
      <c r="AV52" s="36"/>
      <c r="AW52" s="36"/>
      <c r="AX52" s="30"/>
      <c r="AY52" s="30"/>
      <c r="AZ52" s="30"/>
    </row>
    <row r="53" spans="1:52" ht="22.5" outlineLevel="1" x14ac:dyDescent="0.25">
      <c r="A53" s="23" t="str">
        <f t="shared" si="5"/>
        <v>1</v>
      </c>
      <c r="B53" s="1" t="s">
        <v>134</v>
      </c>
      <c r="C53" s="32"/>
      <c r="D53" s="32" t="s">
        <v>135</v>
      </c>
      <c r="L53" s="33" t="s">
        <v>136</v>
      </c>
      <c r="M53" s="46" t="s">
        <v>137</v>
      </c>
      <c r="N53" s="35" t="s">
        <v>15</v>
      </c>
      <c r="O53" s="89">
        <v>0</v>
      </c>
      <c r="P53" s="89">
        <v>64.628</v>
      </c>
      <c r="Q53" s="89">
        <v>0</v>
      </c>
      <c r="R53" s="88">
        <v>-64.628</v>
      </c>
      <c r="S53" s="89">
        <v>57.984000000000002</v>
      </c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36"/>
      <c r="AP53" s="36"/>
      <c r="AQ53" s="36"/>
      <c r="AR53" s="36"/>
      <c r="AS53" s="36"/>
      <c r="AT53" s="36"/>
      <c r="AU53" s="36"/>
      <c r="AV53" s="36"/>
      <c r="AW53" s="36"/>
      <c r="AX53" s="30"/>
      <c r="AY53" s="30"/>
      <c r="AZ53" s="30"/>
    </row>
    <row r="54" spans="1:52" ht="33.75" hidden="1" outlineLevel="1" x14ac:dyDescent="0.25">
      <c r="A54" s="23" t="str">
        <f t="shared" si="5"/>
        <v>1</v>
      </c>
      <c r="B54" s="54" t="s">
        <v>138</v>
      </c>
      <c r="C54" s="32"/>
      <c r="D54" s="32" t="s">
        <v>139</v>
      </c>
      <c r="L54" s="33" t="s">
        <v>140</v>
      </c>
      <c r="M54" s="40" t="s">
        <v>141</v>
      </c>
      <c r="N54" s="35" t="s">
        <v>15</v>
      </c>
      <c r="O54" s="89">
        <v>0</v>
      </c>
      <c r="P54" s="89"/>
      <c r="Q54" s="89"/>
      <c r="R54" s="88">
        <v>0</v>
      </c>
      <c r="S54" s="89">
        <v>0</v>
      </c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36"/>
      <c r="AP54" s="36"/>
      <c r="AQ54" s="36"/>
      <c r="AR54" s="36"/>
      <c r="AS54" s="36"/>
      <c r="AT54" s="36"/>
      <c r="AU54" s="36"/>
      <c r="AV54" s="36"/>
      <c r="AW54" s="36"/>
      <c r="AX54" s="30"/>
      <c r="AY54" s="30"/>
      <c r="AZ54" s="30"/>
    </row>
    <row r="55" spans="1:52" ht="15" hidden="1" outlineLevel="1" x14ac:dyDescent="0.25">
      <c r="A55" s="23" t="str">
        <f t="shared" si="5"/>
        <v>1</v>
      </c>
      <c r="B55" s="54" t="s">
        <v>142</v>
      </c>
      <c r="C55" s="32"/>
      <c r="D55" s="32" t="s">
        <v>143</v>
      </c>
      <c r="L55" s="33" t="s">
        <v>144</v>
      </c>
      <c r="M55" s="40" t="s">
        <v>145</v>
      </c>
      <c r="N55" s="35" t="s">
        <v>15</v>
      </c>
      <c r="O55" s="89">
        <v>0</v>
      </c>
      <c r="P55" s="89"/>
      <c r="Q55" s="89"/>
      <c r="R55" s="88">
        <v>0</v>
      </c>
      <c r="S55" s="89">
        <v>0</v>
      </c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36"/>
      <c r="AP55" s="36"/>
      <c r="AQ55" s="36"/>
      <c r="AR55" s="36"/>
      <c r="AS55" s="36"/>
      <c r="AT55" s="36"/>
      <c r="AU55" s="36"/>
      <c r="AV55" s="36"/>
      <c r="AW55" s="36"/>
      <c r="AX55" s="30"/>
      <c r="AY55" s="30"/>
      <c r="AZ55" s="30"/>
    </row>
    <row r="56" spans="1:52" ht="15" hidden="1" outlineLevel="1" x14ac:dyDescent="0.25">
      <c r="A56" s="23" t="str">
        <f t="shared" si="5"/>
        <v>1</v>
      </c>
      <c r="B56" s="54" t="s">
        <v>146</v>
      </c>
      <c r="C56" s="32"/>
      <c r="D56" s="32" t="s">
        <v>147</v>
      </c>
      <c r="L56" s="33" t="s">
        <v>148</v>
      </c>
      <c r="M56" s="40" t="s">
        <v>149</v>
      </c>
      <c r="N56" s="35" t="s">
        <v>15</v>
      </c>
      <c r="O56" s="89">
        <v>0</v>
      </c>
      <c r="P56" s="89"/>
      <c r="Q56" s="89"/>
      <c r="R56" s="88">
        <v>0</v>
      </c>
      <c r="S56" s="89">
        <v>0</v>
      </c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36"/>
      <c r="AP56" s="36"/>
      <c r="AQ56" s="36"/>
      <c r="AR56" s="36"/>
      <c r="AS56" s="36"/>
      <c r="AT56" s="36"/>
      <c r="AU56" s="36"/>
      <c r="AV56" s="36"/>
      <c r="AW56" s="36"/>
      <c r="AX56" s="30"/>
      <c r="AY56" s="30"/>
      <c r="AZ56" s="30"/>
    </row>
    <row r="57" spans="1:52" ht="15" hidden="1" outlineLevel="1" x14ac:dyDescent="0.25">
      <c r="A57" s="23" t="str">
        <f t="shared" si="5"/>
        <v>1</v>
      </c>
      <c r="B57" s="54" t="s">
        <v>150</v>
      </c>
      <c r="C57" s="32"/>
      <c r="D57" s="32" t="s">
        <v>151</v>
      </c>
      <c r="L57" s="33" t="s">
        <v>152</v>
      </c>
      <c r="M57" s="40" t="s">
        <v>153</v>
      </c>
      <c r="N57" s="35" t="s">
        <v>15</v>
      </c>
      <c r="O57" s="89">
        <v>0</v>
      </c>
      <c r="P57" s="89"/>
      <c r="Q57" s="89"/>
      <c r="R57" s="88">
        <v>0</v>
      </c>
      <c r="S57" s="89">
        <v>0</v>
      </c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36"/>
      <c r="AP57" s="36"/>
      <c r="AQ57" s="36"/>
      <c r="AR57" s="36"/>
      <c r="AS57" s="36"/>
      <c r="AT57" s="36"/>
      <c r="AU57" s="36"/>
      <c r="AV57" s="36"/>
      <c r="AW57" s="36"/>
      <c r="AX57" s="30"/>
      <c r="AY57" s="30"/>
      <c r="AZ57" s="30"/>
    </row>
    <row r="58" spans="1:52" ht="15" outlineLevel="1" x14ac:dyDescent="0.25">
      <c r="A58" s="23" t="str">
        <f t="shared" si="5"/>
        <v>1</v>
      </c>
      <c r="B58" s="54" t="s">
        <v>154</v>
      </c>
      <c r="C58" s="32"/>
      <c r="D58" s="32" t="s">
        <v>155</v>
      </c>
      <c r="L58" s="33" t="s">
        <v>156</v>
      </c>
      <c r="M58" s="40" t="s">
        <v>157</v>
      </c>
      <c r="N58" s="35" t="s">
        <v>15</v>
      </c>
      <c r="O58" s="88">
        <v>0</v>
      </c>
      <c r="P58" s="88">
        <v>23.24</v>
      </c>
      <c r="Q58" s="88">
        <v>0</v>
      </c>
      <c r="R58" s="88">
        <v>-23.24</v>
      </c>
      <c r="S58" s="88">
        <v>0</v>
      </c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36"/>
      <c r="AP58" s="36"/>
      <c r="AQ58" s="36"/>
      <c r="AR58" s="36"/>
      <c r="AS58" s="36"/>
      <c r="AT58" s="36"/>
      <c r="AU58" s="36"/>
      <c r="AV58" s="36"/>
      <c r="AW58" s="36"/>
      <c r="AX58" s="30"/>
      <c r="AY58" s="30"/>
      <c r="AZ58" s="30"/>
    </row>
    <row r="59" spans="1:52" ht="15" hidden="1" outlineLevel="1" x14ac:dyDescent="0.25">
      <c r="A59" s="23" t="str">
        <f t="shared" si="5"/>
        <v>1</v>
      </c>
      <c r="B59" s="54" t="s">
        <v>158</v>
      </c>
      <c r="C59" s="32"/>
      <c r="D59" s="32" t="s">
        <v>159</v>
      </c>
      <c r="L59" s="33" t="s">
        <v>160</v>
      </c>
      <c r="M59" s="46" t="s">
        <v>161</v>
      </c>
      <c r="N59" s="35" t="s">
        <v>15</v>
      </c>
      <c r="O59" s="89">
        <v>0</v>
      </c>
      <c r="P59" s="89"/>
      <c r="Q59" s="89"/>
      <c r="R59" s="88">
        <v>0</v>
      </c>
      <c r="S59" s="89">
        <v>0</v>
      </c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36"/>
      <c r="AP59" s="36"/>
      <c r="AQ59" s="36"/>
      <c r="AR59" s="36"/>
      <c r="AS59" s="36"/>
      <c r="AT59" s="36"/>
      <c r="AU59" s="36"/>
      <c r="AV59" s="36"/>
      <c r="AW59" s="36"/>
      <c r="AX59" s="30"/>
      <c r="AY59" s="30"/>
      <c r="AZ59" s="30"/>
    </row>
    <row r="60" spans="1:52" ht="15" hidden="1" outlineLevel="1" x14ac:dyDescent="0.25">
      <c r="A60" s="23" t="str">
        <f t="shared" si="5"/>
        <v>1</v>
      </c>
      <c r="B60" s="54" t="s">
        <v>162</v>
      </c>
      <c r="C60" s="32"/>
      <c r="D60" s="32" t="s">
        <v>163</v>
      </c>
      <c r="L60" s="33" t="s">
        <v>164</v>
      </c>
      <c r="M60" s="46" t="s">
        <v>165</v>
      </c>
      <c r="N60" s="35" t="s">
        <v>15</v>
      </c>
      <c r="O60" s="89">
        <v>0</v>
      </c>
      <c r="P60" s="89"/>
      <c r="Q60" s="89"/>
      <c r="R60" s="88">
        <v>0</v>
      </c>
      <c r="S60" s="89">
        <v>0</v>
      </c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36"/>
      <c r="AP60" s="36"/>
      <c r="AQ60" s="36"/>
      <c r="AR60" s="36"/>
      <c r="AS60" s="36"/>
      <c r="AT60" s="36"/>
      <c r="AU60" s="36"/>
      <c r="AV60" s="36"/>
      <c r="AW60" s="36"/>
      <c r="AX60" s="30"/>
      <c r="AY60" s="30"/>
      <c r="AZ60" s="30"/>
    </row>
    <row r="61" spans="1:52" ht="11.25" outlineLevel="1" x14ac:dyDescent="0.25">
      <c r="A61" s="23" t="str">
        <f t="shared" si="5"/>
        <v>1</v>
      </c>
      <c r="B61" s="1" t="s">
        <v>166</v>
      </c>
      <c r="C61" s="32"/>
      <c r="D61" s="32" t="s">
        <v>167</v>
      </c>
      <c r="L61" s="33" t="s">
        <v>168</v>
      </c>
      <c r="M61" s="46" t="s">
        <v>169</v>
      </c>
      <c r="N61" s="35" t="s">
        <v>15</v>
      </c>
      <c r="O61" s="89">
        <v>0</v>
      </c>
      <c r="P61" s="89">
        <v>23.24</v>
      </c>
      <c r="Q61" s="89">
        <v>0</v>
      </c>
      <c r="R61" s="88">
        <v>-23.24</v>
      </c>
      <c r="S61" s="89">
        <v>0</v>
      </c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36"/>
      <c r="AP61" s="36"/>
      <c r="AQ61" s="36"/>
      <c r="AR61" s="36"/>
      <c r="AS61" s="36"/>
      <c r="AT61" s="36"/>
      <c r="AU61" s="36"/>
      <c r="AV61" s="36"/>
      <c r="AW61" s="36"/>
      <c r="AX61" s="30"/>
      <c r="AY61" s="30"/>
      <c r="AZ61" s="30"/>
    </row>
    <row r="62" spans="1:52" ht="22.5" hidden="1" outlineLevel="1" x14ac:dyDescent="0.25">
      <c r="A62" s="23" t="str">
        <f t="shared" si="5"/>
        <v>1</v>
      </c>
      <c r="C62" s="32"/>
      <c r="D62" s="32" t="s">
        <v>170</v>
      </c>
      <c r="L62" s="33" t="s">
        <v>171</v>
      </c>
      <c r="M62" s="34" t="s">
        <v>172</v>
      </c>
      <c r="N62" s="35" t="s">
        <v>15</v>
      </c>
      <c r="O62" s="89">
        <v>0</v>
      </c>
      <c r="P62" s="89"/>
      <c r="Q62" s="89"/>
      <c r="R62" s="88">
        <v>0</v>
      </c>
      <c r="S62" s="89">
        <v>0</v>
      </c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36"/>
      <c r="AP62" s="36"/>
      <c r="AQ62" s="36"/>
      <c r="AR62" s="36"/>
      <c r="AS62" s="36"/>
      <c r="AT62" s="36"/>
      <c r="AU62" s="36"/>
      <c r="AV62" s="36"/>
      <c r="AW62" s="36"/>
      <c r="AX62" s="30"/>
      <c r="AY62" s="30"/>
      <c r="AZ62" s="30"/>
    </row>
    <row r="63" spans="1:52" ht="11.25" hidden="1" outlineLevel="1" x14ac:dyDescent="0.25">
      <c r="A63" s="23" t="str">
        <f t="shared" si="5"/>
        <v>1</v>
      </c>
      <c r="C63" s="32"/>
      <c r="D63" s="32" t="s">
        <v>173</v>
      </c>
      <c r="L63" s="33" t="s">
        <v>174</v>
      </c>
      <c r="M63" s="34" t="s">
        <v>175</v>
      </c>
      <c r="N63" s="35" t="s">
        <v>15</v>
      </c>
      <c r="O63" s="89"/>
      <c r="P63" s="89"/>
      <c r="Q63" s="89"/>
      <c r="R63" s="88">
        <v>0</v>
      </c>
      <c r="S63" s="89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36"/>
      <c r="AP63" s="36"/>
      <c r="AQ63" s="36"/>
      <c r="AR63" s="36"/>
      <c r="AS63" s="36"/>
      <c r="AT63" s="36"/>
      <c r="AU63" s="36"/>
      <c r="AV63" s="36"/>
      <c r="AW63" s="36"/>
      <c r="AX63" s="30"/>
      <c r="AY63" s="30"/>
      <c r="AZ63" s="30"/>
    </row>
    <row r="64" spans="1:52" s="50" customFormat="1" ht="11.25" hidden="1" outlineLevel="1" x14ac:dyDescent="0.25">
      <c r="A64" s="23" t="str">
        <f t="shared" si="5"/>
        <v>1</v>
      </c>
      <c r="C64" s="32"/>
      <c r="D64" s="32" t="s">
        <v>176</v>
      </c>
      <c r="L64" s="51" t="s">
        <v>177</v>
      </c>
      <c r="M64" s="52" t="s">
        <v>178</v>
      </c>
      <c r="N64" s="53" t="s">
        <v>15</v>
      </c>
      <c r="O64" s="84">
        <v>0</v>
      </c>
      <c r="P64" s="84">
        <v>0</v>
      </c>
      <c r="Q64" s="84">
        <v>0</v>
      </c>
      <c r="R64" s="84">
        <v>0</v>
      </c>
      <c r="S64" s="84">
        <v>0</v>
      </c>
      <c r="T64" s="88"/>
      <c r="U64" s="84"/>
      <c r="V64" s="84"/>
      <c r="W64" s="84"/>
      <c r="X64" s="84"/>
      <c r="Y64" s="84"/>
      <c r="Z64" s="84"/>
      <c r="AA64" s="84"/>
      <c r="AB64" s="84"/>
      <c r="AC64" s="84"/>
      <c r="AD64" s="88"/>
      <c r="AE64" s="88"/>
      <c r="AF64" s="84"/>
      <c r="AG64" s="84"/>
      <c r="AH64" s="84"/>
      <c r="AI64" s="84"/>
      <c r="AJ64" s="84"/>
      <c r="AK64" s="84"/>
      <c r="AL64" s="84"/>
      <c r="AM64" s="84"/>
      <c r="AN64" s="84"/>
      <c r="AO64" s="38"/>
      <c r="AP64" s="38"/>
      <c r="AQ64" s="38"/>
      <c r="AR64" s="38"/>
      <c r="AS64" s="38"/>
      <c r="AT64" s="38"/>
      <c r="AU64" s="38"/>
      <c r="AV64" s="38"/>
      <c r="AW64" s="38"/>
      <c r="AX64" s="39"/>
      <c r="AY64" s="39"/>
      <c r="AZ64" s="39"/>
    </row>
    <row r="65" spans="1:53" ht="11.25" hidden="1" outlineLevel="1" x14ac:dyDescent="0.25">
      <c r="A65" s="23" t="str">
        <f t="shared" si="5"/>
        <v>1</v>
      </c>
      <c r="L65" s="33" t="s">
        <v>179</v>
      </c>
      <c r="M65" s="34"/>
      <c r="N65" s="35"/>
      <c r="O65" s="89"/>
      <c r="P65" s="88"/>
      <c r="Q65" s="88"/>
      <c r="R65" s="88"/>
      <c r="S65" s="89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36"/>
      <c r="AP65" s="36"/>
      <c r="AQ65" s="36"/>
      <c r="AR65" s="36"/>
      <c r="AS65" s="36"/>
      <c r="AT65" s="36"/>
      <c r="AU65" s="36"/>
      <c r="AV65" s="36"/>
      <c r="AW65" s="36"/>
      <c r="AX65" s="56"/>
      <c r="AY65" s="56"/>
      <c r="AZ65" s="56"/>
    </row>
    <row r="66" spans="1:53" ht="15" hidden="1" outlineLevel="1" x14ac:dyDescent="0.25">
      <c r="A66" s="23" t="str">
        <f t="shared" si="5"/>
        <v>1</v>
      </c>
      <c r="B66" s="57"/>
      <c r="D66" s="1" t="str">
        <f>A66&amp;"pIns1"</f>
        <v>1pIns1</v>
      </c>
      <c r="L66" s="58"/>
      <c r="M66" s="59" t="s">
        <v>180</v>
      </c>
      <c r="N66" s="6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1"/>
    </row>
    <row r="67" spans="1:53" s="50" customFormat="1" ht="11.25" outlineLevel="1" x14ac:dyDescent="0.25">
      <c r="A67" s="23" t="str">
        <f t="shared" si="5"/>
        <v>1</v>
      </c>
      <c r="C67" s="1"/>
      <c r="D67" s="1" t="s">
        <v>181</v>
      </c>
      <c r="L67" s="26" t="s">
        <v>182</v>
      </c>
      <c r="M67" s="27" t="s">
        <v>183</v>
      </c>
      <c r="N67" s="28" t="s">
        <v>15</v>
      </c>
      <c r="O67" s="84">
        <v>12.7</v>
      </c>
      <c r="P67" s="84">
        <v>162.63200000000001</v>
      </c>
      <c r="Q67" s="84">
        <v>14.24</v>
      </c>
      <c r="R67" s="84">
        <v>-148.392</v>
      </c>
      <c r="S67" s="84">
        <v>11.8784660949</v>
      </c>
      <c r="T67" s="84">
        <v>140.97999999999999</v>
      </c>
      <c r="U67" s="84">
        <v>0</v>
      </c>
      <c r="V67" s="84">
        <v>0</v>
      </c>
      <c r="W67" s="84">
        <v>0</v>
      </c>
      <c r="X67" s="84">
        <v>0</v>
      </c>
      <c r="Y67" s="84">
        <v>0</v>
      </c>
      <c r="Z67" s="84">
        <v>0</v>
      </c>
      <c r="AA67" s="84">
        <v>0</v>
      </c>
      <c r="AB67" s="84">
        <v>0</v>
      </c>
      <c r="AC67" s="84">
        <v>0</v>
      </c>
      <c r="AD67" s="84">
        <v>0</v>
      </c>
      <c r="AE67" s="84">
        <v>12.1362052148</v>
      </c>
      <c r="AF67" s="84">
        <v>12.495436889200001</v>
      </c>
      <c r="AG67" s="84">
        <v>12.865301821099999</v>
      </c>
      <c r="AH67" s="84">
        <v>0</v>
      </c>
      <c r="AI67" s="84">
        <v>0</v>
      </c>
      <c r="AJ67" s="84">
        <v>0</v>
      </c>
      <c r="AK67" s="84">
        <v>0</v>
      </c>
      <c r="AL67" s="84">
        <v>0</v>
      </c>
      <c r="AM67" s="84">
        <v>0</v>
      </c>
      <c r="AN67" s="84">
        <v>-100</v>
      </c>
      <c r="AO67" s="29">
        <f t="shared" ref="AO67:AW82" si="6">IF(AD67=0,0,(AE67-AD67)/AD67*100)</f>
        <v>0</v>
      </c>
      <c r="AP67" s="29">
        <f t="shared" si="6"/>
        <v>2.9600000003454139</v>
      </c>
      <c r="AQ67" s="29">
        <f t="shared" si="6"/>
        <v>2.9599999998373701</v>
      </c>
      <c r="AR67" s="29">
        <f t="shared" si="6"/>
        <v>-100</v>
      </c>
      <c r="AS67" s="29">
        <f t="shared" si="6"/>
        <v>0</v>
      </c>
      <c r="AT67" s="29">
        <f t="shared" si="6"/>
        <v>0</v>
      </c>
      <c r="AU67" s="29">
        <f t="shared" si="6"/>
        <v>0</v>
      </c>
      <c r="AV67" s="29">
        <f t="shared" si="6"/>
        <v>0</v>
      </c>
      <c r="AW67" s="29">
        <f t="shared" si="6"/>
        <v>0</v>
      </c>
      <c r="AX67" s="30"/>
      <c r="AY67" s="30"/>
      <c r="AZ67" s="30"/>
      <c r="BA67" s="31"/>
    </row>
    <row r="68" spans="1:53" s="50" customFormat="1" ht="22.5" hidden="1" outlineLevel="1" x14ac:dyDescent="0.25">
      <c r="A68" s="23" t="str">
        <f t="shared" si="5"/>
        <v>1</v>
      </c>
      <c r="C68" s="1"/>
      <c r="D68" s="1" t="s">
        <v>184</v>
      </c>
      <c r="L68" s="51" t="s">
        <v>185</v>
      </c>
      <c r="M68" s="52" t="s">
        <v>186</v>
      </c>
      <c r="N68" s="53" t="s">
        <v>15</v>
      </c>
      <c r="O68" s="84">
        <v>0</v>
      </c>
      <c r="P68" s="84">
        <v>0</v>
      </c>
      <c r="Q68" s="84">
        <v>0</v>
      </c>
      <c r="R68" s="84">
        <v>0</v>
      </c>
      <c r="S68" s="84">
        <v>0</v>
      </c>
      <c r="T68" s="84">
        <v>0</v>
      </c>
      <c r="U68" s="84">
        <v>0</v>
      </c>
      <c r="V68" s="84">
        <v>0</v>
      </c>
      <c r="W68" s="84">
        <v>0</v>
      </c>
      <c r="X68" s="84">
        <v>0</v>
      </c>
      <c r="Y68" s="84">
        <v>0</v>
      </c>
      <c r="Z68" s="84">
        <v>0</v>
      </c>
      <c r="AA68" s="84">
        <v>0</v>
      </c>
      <c r="AB68" s="84">
        <v>0</v>
      </c>
      <c r="AC68" s="84">
        <v>0</v>
      </c>
      <c r="AD68" s="84">
        <v>0</v>
      </c>
      <c r="AE68" s="84">
        <v>0</v>
      </c>
      <c r="AF68" s="84">
        <v>0</v>
      </c>
      <c r="AG68" s="84">
        <v>0</v>
      </c>
      <c r="AH68" s="84">
        <v>0</v>
      </c>
      <c r="AI68" s="84">
        <v>0</v>
      </c>
      <c r="AJ68" s="84">
        <v>0</v>
      </c>
      <c r="AK68" s="84">
        <v>0</v>
      </c>
      <c r="AL68" s="84">
        <v>0</v>
      </c>
      <c r="AM68" s="84">
        <v>0</v>
      </c>
      <c r="AN68" s="84">
        <v>0</v>
      </c>
      <c r="AO68" s="29">
        <f t="shared" si="6"/>
        <v>0</v>
      </c>
      <c r="AP68" s="29">
        <f t="shared" si="6"/>
        <v>0</v>
      </c>
      <c r="AQ68" s="29">
        <f t="shared" si="6"/>
        <v>0</v>
      </c>
      <c r="AR68" s="29">
        <f t="shared" si="6"/>
        <v>0</v>
      </c>
      <c r="AS68" s="29">
        <f t="shared" si="6"/>
        <v>0</v>
      </c>
      <c r="AT68" s="29">
        <f t="shared" si="6"/>
        <v>0</v>
      </c>
      <c r="AU68" s="29">
        <f t="shared" si="6"/>
        <v>0</v>
      </c>
      <c r="AV68" s="29">
        <f t="shared" si="6"/>
        <v>0</v>
      </c>
      <c r="AW68" s="29">
        <f t="shared" si="6"/>
        <v>0</v>
      </c>
      <c r="AX68" s="39"/>
      <c r="AY68" s="39"/>
      <c r="AZ68" s="39"/>
    </row>
    <row r="69" spans="1:53" ht="11.25" hidden="1" outlineLevel="1" x14ac:dyDescent="0.25">
      <c r="A69" s="23" t="str">
        <f t="shared" si="5"/>
        <v>1</v>
      </c>
      <c r="B69" s="1" t="s">
        <v>187</v>
      </c>
      <c r="D69" s="1" t="s">
        <v>188</v>
      </c>
      <c r="L69" s="33" t="s">
        <v>189</v>
      </c>
      <c r="M69" s="40" t="s">
        <v>190</v>
      </c>
      <c r="N69" s="35" t="s">
        <v>15</v>
      </c>
      <c r="O69" s="88">
        <v>0</v>
      </c>
      <c r="P69" s="88">
        <v>0</v>
      </c>
      <c r="Q69" s="88">
        <v>0</v>
      </c>
      <c r="R69" s="88">
        <v>0</v>
      </c>
      <c r="S69" s="88">
        <v>0</v>
      </c>
      <c r="T69" s="88">
        <v>0</v>
      </c>
      <c r="U69" s="88">
        <v>0</v>
      </c>
      <c r="V69" s="88">
        <v>0</v>
      </c>
      <c r="W69" s="88">
        <v>0</v>
      </c>
      <c r="X69" s="88">
        <v>0</v>
      </c>
      <c r="Y69" s="88">
        <v>0</v>
      </c>
      <c r="Z69" s="88">
        <v>0</v>
      </c>
      <c r="AA69" s="88">
        <v>0</v>
      </c>
      <c r="AB69" s="88">
        <v>0</v>
      </c>
      <c r="AC69" s="88">
        <v>0</v>
      </c>
      <c r="AD69" s="88">
        <v>0</v>
      </c>
      <c r="AE69" s="88">
        <v>0</v>
      </c>
      <c r="AF69" s="88">
        <v>0</v>
      </c>
      <c r="AG69" s="88">
        <v>0</v>
      </c>
      <c r="AH69" s="88">
        <v>0</v>
      </c>
      <c r="AI69" s="88">
        <v>0</v>
      </c>
      <c r="AJ69" s="88">
        <v>0</v>
      </c>
      <c r="AK69" s="88">
        <v>0</v>
      </c>
      <c r="AL69" s="88">
        <v>0</v>
      </c>
      <c r="AM69" s="88">
        <v>0</v>
      </c>
      <c r="AN69" s="88">
        <v>0</v>
      </c>
      <c r="AO69" s="42">
        <f t="shared" si="6"/>
        <v>0</v>
      </c>
      <c r="AP69" s="42">
        <f t="shared" si="6"/>
        <v>0</v>
      </c>
      <c r="AQ69" s="42">
        <f t="shared" si="6"/>
        <v>0</v>
      </c>
      <c r="AR69" s="42">
        <f t="shared" si="6"/>
        <v>0</v>
      </c>
      <c r="AS69" s="42">
        <f t="shared" si="6"/>
        <v>0</v>
      </c>
      <c r="AT69" s="42">
        <f t="shared" si="6"/>
        <v>0</v>
      </c>
      <c r="AU69" s="42">
        <f t="shared" si="6"/>
        <v>0</v>
      </c>
      <c r="AV69" s="42">
        <f t="shared" si="6"/>
        <v>0</v>
      </c>
      <c r="AW69" s="42">
        <f t="shared" si="6"/>
        <v>0</v>
      </c>
      <c r="AX69" s="30"/>
      <c r="AY69" s="30"/>
      <c r="AZ69" s="30"/>
    </row>
    <row r="70" spans="1:53" ht="11.25" hidden="1" outlineLevel="1" x14ac:dyDescent="0.25">
      <c r="A70" s="23" t="str">
        <f t="shared" si="5"/>
        <v>1</v>
      </c>
      <c r="B70" s="1" t="s">
        <v>191</v>
      </c>
      <c r="D70" s="1" t="s">
        <v>192</v>
      </c>
      <c r="L70" s="33" t="s">
        <v>193</v>
      </c>
      <c r="M70" s="40" t="s">
        <v>194</v>
      </c>
      <c r="N70" s="35" t="s">
        <v>15</v>
      </c>
      <c r="O70" s="88">
        <v>0</v>
      </c>
      <c r="P70" s="88">
        <v>0</v>
      </c>
      <c r="Q70" s="88">
        <v>0</v>
      </c>
      <c r="R70" s="88">
        <v>0</v>
      </c>
      <c r="S70" s="88">
        <v>0</v>
      </c>
      <c r="T70" s="88">
        <v>0</v>
      </c>
      <c r="U70" s="88">
        <v>0</v>
      </c>
      <c r="V70" s="88">
        <v>0</v>
      </c>
      <c r="W70" s="88">
        <v>0</v>
      </c>
      <c r="X70" s="88">
        <v>0</v>
      </c>
      <c r="Y70" s="88">
        <v>0</v>
      </c>
      <c r="Z70" s="88">
        <v>0</v>
      </c>
      <c r="AA70" s="88">
        <v>0</v>
      </c>
      <c r="AB70" s="88">
        <v>0</v>
      </c>
      <c r="AC70" s="88">
        <v>0</v>
      </c>
      <c r="AD70" s="88">
        <v>0</v>
      </c>
      <c r="AE70" s="88">
        <v>0</v>
      </c>
      <c r="AF70" s="88">
        <v>0</v>
      </c>
      <c r="AG70" s="88">
        <v>0</v>
      </c>
      <c r="AH70" s="88">
        <v>0</v>
      </c>
      <c r="AI70" s="88">
        <v>0</v>
      </c>
      <c r="AJ70" s="88">
        <v>0</v>
      </c>
      <c r="AK70" s="88">
        <v>0</v>
      </c>
      <c r="AL70" s="88">
        <v>0</v>
      </c>
      <c r="AM70" s="88">
        <v>0</v>
      </c>
      <c r="AN70" s="88">
        <v>0</v>
      </c>
      <c r="AO70" s="42">
        <f t="shared" si="6"/>
        <v>0</v>
      </c>
      <c r="AP70" s="42">
        <f t="shared" si="6"/>
        <v>0</v>
      </c>
      <c r="AQ70" s="42">
        <f t="shared" si="6"/>
        <v>0</v>
      </c>
      <c r="AR70" s="42">
        <f t="shared" si="6"/>
        <v>0</v>
      </c>
      <c r="AS70" s="42">
        <f t="shared" si="6"/>
        <v>0</v>
      </c>
      <c r="AT70" s="42">
        <f t="shared" si="6"/>
        <v>0</v>
      </c>
      <c r="AU70" s="42">
        <f t="shared" si="6"/>
        <v>0</v>
      </c>
      <c r="AV70" s="42">
        <f t="shared" si="6"/>
        <v>0</v>
      </c>
      <c r="AW70" s="42">
        <f t="shared" si="6"/>
        <v>0</v>
      </c>
      <c r="AX70" s="30"/>
      <c r="AY70" s="30"/>
      <c r="AZ70" s="30"/>
    </row>
    <row r="71" spans="1:53" ht="11.25" hidden="1" outlineLevel="1" x14ac:dyDescent="0.25">
      <c r="A71" s="23" t="str">
        <f t="shared" si="5"/>
        <v>1</v>
      </c>
      <c r="B71" s="1" t="s">
        <v>195</v>
      </c>
      <c r="D71" s="1" t="s">
        <v>196</v>
      </c>
      <c r="L71" s="33" t="s">
        <v>197</v>
      </c>
      <c r="M71" s="40" t="s">
        <v>198</v>
      </c>
      <c r="N71" s="35" t="s">
        <v>15</v>
      </c>
      <c r="O71" s="88">
        <v>0</v>
      </c>
      <c r="P71" s="88">
        <v>0</v>
      </c>
      <c r="Q71" s="88">
        <v>0</v>
      </c>
      <c r="R71" s="88">
        <v>0</v>
      </c>
      <c r="S71" s="88">
        <v>0</v>
      </c>
      <c r="T71" s="88">
        <v>0</v>
      </c>
      <c r="U71" s="88">
        <v>0</v>
      </c>
      <c r="V71" s="88">
        <v>0</v>
      </c>
      <c r="W71" s="88">
        <v>0</v>
      </c>
      <c r="X71" s="88">
        <v>0</v>
      </c>
      <c r="Y71" s="88">
        <v>0</v>
      </c>
      <c r="Z71" s="88">
        <v>0</v>
      </c>
      <c r="AA71" s="88">
        <v>0</v>
      </c>
      <c r="AB71" s="88">
        <v>0</v>
      </c>
      <c r="AC71" s="88">
        <v>0</v>
      </c>
      <c r="AD71" s="88">
        <v>0</v>
      </c>
      <c r="AE71" s="88">
        <v>0</v>
      </c>
      <c r="AF71" s="88">
        <v>0</v>
      </c>
      <c r="AG71" s="88">
        <v>0</v>
      </c>
      <c r="AH71" s="88">
        <v>0</v>
      </c>
      <c r="AI71" s="88">
        <v>0</v>
      </c>
      <c r="AJ71" s="88">
        <v>0</v>
      </c>
      <c r="AK71" s="88">
        <v>0</v>
      </c>
      <c r="AL71" s="88">
        <v>0</v>
      </c>
      <c r="AM71" s="88">
        <v>0</v>
      </c>
      <c r="AN71" s="88">
        <v>0</v>
      </c>
      <c r="AO71" s="42">
        <f t="shared" si="6"/>
        <v>0</v>
      </c>
      <c r="AP71" s="42">
        <f t="shared" si="6"/>
        <v>0</v>
      </c>
      <c r="AQ71" s="42">
        <f t="shared" si="6"/>
        <v>0</v>
      </c>
      <c r="AR71" s="42">
        <f t="shared" si="6"/>
        <v>0</v>
      </c>
      <c r="AS71" s="42">
        <f t="shared" si="6"/>
        <v>0</v>
      </c>
      <c r="AT71" s="42">
        <f t="shared" si="6"/>
        <v>0</v>
      </c>
      <c r="AU71" s="42">
        <f t="shared" si="6"/>
        <v>0</v>
      </c>
      <c r="AV71" s="42">
        <f t="shared" si="6"/>
        <v>0</v>
      </c>
      <c r="AW71" s="42">
        <f t="shared" si="6"/>
        <v>0</v>
      </c>
      <c r="AX71" s="30"/>
      <c r="AY71" s="30"/>
      <c r="AZ71" s="30"/>
    </row>
    <row r="72" spans="1:53" ht="11.25" hidden="1" outlineLevel="1" x14ac:dyDescent="0.25">
      <c r="A72" s="23" t="str">
        <f t="shared" si="5"/>
        <v>1</v>
      </c>
      <c r="B72" s="1" t="s">
        <v>199</v>
      </c>
      <c r="D72" s="1" t="s">
        <v>200</v>
      </c>
      <c r="L72" s="33" t="s">
        <v>201</v>
      </c>
      <c r="M72" s="40" t="s">
        <v>202</v>
      </c>
      <c r="N72" s="35" t="s">
        <v>15</v>
      </c>
      <c r="O72" s="88">
        <v>0</v>
      </c>
      <c r="P72" s="88">
        <v>0</v>
      </c>
      <c r="Q72" s="88">
        <v>0</v>
      </c>
      <c r="R72" s="88">
        <v>0</v>
      </c>
      <c r="S72" s="88">
        <v>0</v>
      </c>
      <c r="T72" s="88">
        <v>0</v>
      </c>
      <c r="U72" s="88">
        <v>0</v>
      </c>
      <c r="V72" s="88">
        <v>0</v>
      </c>
      <c r="W72" s="88">
        <v>0</v>
      </c>
      <c r="X72" s="88">
        <v>0</v>
      </c>
      <c r="Y72" s="88">
        <v>0</v>
      </c>
      <c r="Z72" s="88">
        <v>0</v>
      </c>
      <c r="AA72" s="88">
        <v>0</v>
      </c>
      <c r="AB72" s="88">
        <v>0</v>
      </c>
      <c r="AC72" s="88">
        <v>0</v>
      </c>
      <c r="AD72" s="88">
        <v>0</v>
      </c>
      <c r="AE72" s="88">
        <v>0</v>
      </c>
      <c r="AF72" s="88">
        <v>0</v>
      </c>
      <c r="AG72" s="88">
        <v>0</v>
      </c>
      <c r="AH72" s="88">
        <v>0</v>
      </c>
      <c r="AI72" s="88">
        <v>0</v>
      </c>
      <c r="AJ72" s="88">
        <v>0</v>
      </c>
      <c r="AK72" s="88">
        <v>0</v>
      </c>
      <c r="AL72" s="88">
        <v>0</v>
      </c>
      <c r="AM72" s="88">
        <v>0</v>
      </c>
      <c r="AN72" s="88">
        <v>0</v>
      </c>
      <c r="AO72" s="42">
        <f t="shared" si="6"/>
        <v>0</v>
      </c>
      <c r="AP72" s="42">
        <f t="shared" si="6"/>
        <v>0</v>
      </c>
      <c r="AQ72" s="42">
        <f t="shared" si="6"/>
        <v>0</v>
      </c>
      <c r="AR72" s="42">
        <f t="shared" si="6"/>
        <v>0</v>
      </c>
      <c r="AS72" s="42">
        <f t="shared" si="6"/>
        <v>0</v>
      </c>
      <c r="AT72" s="42">
        <f t="shared" si="6"/>
        <v>0</v>
      </c>
      <c r="AU72" s="42">
        <f t="shared" si="6"/>
        <v>0</v>
      </c>
      <c r="AV72" s="42">
        <f t="shared" si="6"/>
        <v>0</v>
      </c>
      <c r="AW72" s="42">
        <f t="shared" si="6"/>
        <v>0</v>
      </c>
      <c r="AX72" s="30"/>
      <c r="AY72" s="30"/>
      <c r="AZ72" s="30"/>
    </row>
    <row r="73" spans="1:53" ht="11.25" hidden="1" outlineLevel="1" x14ac:dyDescent="0.25">
      <c r="A73" s="23" t="str">
        <f t="shared" si="5"/>
        <v>1</v>
      </c>
      <c r="B73" s="1" t="s">
        <v>203</v>
      </c>
      <c r="D73" s="1" t="s">
        <v>204</v>
      </c>
      <c r="L73" s="33" t="s">
        <v>205</v>
      </c>
      <c r="M73" s="40" t="s">
        <v>206</v>
      </c>
      <c r="N73" s="35" t="s">
        <v>15</v>
      </c>
      <c r="O73" s="88">
        <v>0</v>
      </c>
      <c r="P73" s="88">
        <v>0</v>
      </c>
      <c r="Q73" s="88">
        <v>0</v>
      </c>
      <c r="R73" s="88">
        <v>0</v>
      </c>
      <c r="S73" s="88">
        <v>0</v>
      </c>
      <c r="T73" s="88">
        <v>0</v>
      </c>
      <c r="U73" s="88">
        <v>0</v>
      </c>
      <c r="V73" s="88">
        <v>0</v>
      </c>
      <c r="W73" s="88">
        <v>0</v>
      </c>
      <c r="X73" s="88">
        <v>0</v>
      </c>
      <c r="Y73" s="88">
        <v>0</v>
      </c>
      <c r="Z73" s="88">
        <v>0</v>
      </c>
      <c r="AA73" s="88">
        <v>0</v>
      </c>
      <c r="AB73" s="88">
        <v>0</v>
      </c>
      <c r="AC73" s="88">
        <v>0</v>
      </c>
      <c r="AD73" s="88">
        <v>0</v>
      </c>
      <c r="AE73" s="88">
        <v>0</v>
      </c>
      <c r="AF73" s="88">
        <v>0</v>
      </c>
      <c r="AG73" s="88">
        <v>0</v>
      </c>
      <c r="AH73" s="88">
        <v>0</v>
      </c>
      <c r="AI73" s="88">
        <v>0</v>
      </c>
      <c r="AJ73" s="88">
        <v>0</v>
      </c>
      <c r="AK73" s="88">
        <v>0</v>
      </c>
      <c r="AL73" s="88">
        <v>0</v>
      </c>
      <c r="AM73" s="88">
        <v>0</v>
      </c>
      <c r="AN73" s="88">
        <v>0</v>
      </c>
      <c r="AO73" s="42">
        <f t="shared" si="6"/>
        <v>0</v>
      </c>
      <c r="AP73" s="42">
        <f t="shared" si="6"/>
        <v>0</v>
      </c>
      <c r="AQ73" s="42">
        <f t="shared" si="6"/>
        <v>0</v>
      </c>
      <c r="AR73" s="42">
        <f t="shared" si="6"/>
        <v>0</v>
      </c>
      <c r="AS73" s="42">
        <f t="shared" si="6"/>
        <v>0</v>
      </c>
      <c r="AT73" s="42">
        <f t="shared" si="6"/>
        <v>0</v>
      </c>
      <c r="AU73" s="42">
        <f t="shared" si="6"/>
        <v>0</v>
      </c>
      <c r="AV73" s="42">
        <f t="shared" si="6"/>
        <v>0</v>
      </c>
      <c r="AW73" s="42">
        <f t="shared" si="6"/>
        <v>0</v>
      </c>
      <c r="AX73" s="30"/>
      <c r="AY73" s="30"/>
      <c r="AZ73" s="30"/>
    </row>
    <row r="74" spans="1:53" ht="11.25" hidden="1" outlineLevel="1" x14ac:dyDescent="0.25">
      <c r="A74" s="23" t="str">
        <f t="shared" si="5"/>
        <v>1</v>
      </c>
      <c r="D74" s="1" t="s">
        <v>207</v>
      </c>
      <c r="L74" s="33" t="s">
        <v>208</v>
      </c>
      <c r="M74" s="40" t="s">
        <v>209</v>
      </c>
      <c r="N74" s="35" t="s">
        <v>15</v>
      </c>
      <c r="O74" s="89"/>
      <c r="P74" s="89"/>
      <c r="Q74" s="89"/>
      <c r="R74" s="88">
        <v>0</v>
      </c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89"/>
      <c r="AK74" s="89"/>
      <c r="AL74" s="89"/>
      <c r="AM74" s="89"/>
      <c r="AN74" s="88">
        <v>0</v>
      </c>
      <c r="AO74" s="42">
        <f t="shared" si="6"/>
        <v>0</v>
      </c>
      <c r="AP74" s="42">
        <f t="shared" si="6"/>
        <v>0</v>
      </c>
      <c r="AQ74" s="42">
        <f t="shared" si="6"/>
        <v>0</v>
      </c>
      <c r="AR74" s="42">
        <f t="shared" si="6"/>
        <v>0</v>
      </c>
      <c r="AS74" s="42">
        <f t="shared" si="6"/>
        <v>0</v>
      </c>
      <c r="AT74" s="42">
        <f t="shared" si="6"/>
        <v>0</v>
      </c>
      <c r="AU74" s="42">
        <f t="shared" si="6"/>
        <v>0</v>
      </c>
      <c r="AV74" s="42">
        <f t="shared" si="6"/>
        <v>0</v>
      </c>
      <c r="AW74" s="42">
        <f t="shared" si="6"/>
        <v>0</v>
      </c>
      <c r="AX74" s="30"/>
      <c r="AY74" s="30"/>
      <c r="AZ74" s="30"/>
    </row>
    <row r="75" spans="1:53" ht="11.25" hidden="1" outlineLevel="1" x14ac:dyDescent="0.25">
      <c r="A75" s="23" t="str">
        <f t="shared" si="5"/>
        <v>1</v>
      </c>
      <c r="D75" s="1" t="s">
        <v>210</v>
      </c>
      <c r="L75" s="33" t="s">
        <v>211</v>
      </c>
      <c r="M75" s="40" t="s">
        <v>212</v>
      </c>
      <c r="N75" s="35" t="s">
        <v>15</v>
      </c>
      <c r="O75" s="89"/>
      <c r="P75" s="89"/>
      <c r="Q75" s="89"/>
      <c r="R75" s="88">
        <v>0</v>
      </c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8">
        <v>0</v>
      </c>
      <c r="AO75" s="42">
        <f t="shared" si="6"/>
        <v>0</v>
      </c>
      <c r="AP75" s="42">
        <f t="shared" si="6"/>
        <v>0</v>
      </c>
      <c r="AQ75" s="42">
        <f t="shared" si="6"/>
        <v>0</v>
      </c>
      <c r="AR75" s="42">
        <f t="shared" si="6"/>
        <v>0</v>
      </c>
      <c r="AS75" s="42">
        <f t="shared" si="6"/>
        <v>0</v>
      </c>
      <c r="AT75" s="42">
        <f t="shared" si="6"/>
        <v>0</v>
      </c>
      <c r="AU75" s="42">
        <f t="shared" si="6"/>
        <v>0</v>
      </c>
      <c r="AV75" s="42">
        <f t="shared" si="6"/>
        <v>0</v>
      </c>
      <c r="AW75" s="42">
        <f t="shared" si="6"/>
        <v>0</v>
      </c>
      <c r="AX75" s="30"/>
      <c r="AY75" s="30"/>
      <c r="AZ75" s="30"/>
    </row>
    <row r="76" spans="1:53" ht="11.25" hidden="1" outlineLevel="1" x14ac:dyDescent="0.25">
      <c r="A76" s="23" t="str">
        <f t="shared" si="5"/>
        <v>1</v>
      </c>
      <c r="B76" s="1" t="s">
        <v>213</v>
      </c>
      <c r="D76" s="1" t="s">
        <v>214</v>
      </c>
      <c r="L76" s="33" t="s">
        <v>215</v>
      </c>
      <c r="M76" s="40" t="s">
        <v>216</v>
      </c>
      <c r="N76" s="35" t="s">
        <v>15</v>
      </c>
      <c r="O76" s="88">
        <v>0</v>
      </c>
      <c r="P76" s="88">
        <v>0</v>
      </c>
      <c r="Q76" s="88">
        <v>0</v>
      </c>
      <c r="R76" s="88">
        <v>0</v>
      </c>
      <c r="S76" s="88">
        <v>0</v>
      </c>
      <c r="T76" s="88">
        <v>0</v>
      </c>
      <c r="U76" s="88">
        <v>0</v>
      </c>
      <c r="V76" s="88">
        <v>0</v>
      </c>
      <c r="W76" s="88">
        <v>0</v>
      </c>
      <c r="X76" s="88">
        <v>0</v>
      </c>
      <c r="Y76" s="88">
        <v>0</v>
      </c>
      <c r="Z76" s="88">
        <v>0</v>
      </c>
      <c r="AA76" s="88">
        <v>0</v>
      </c>
      <c r="AB76" s="88">
        <v>0</v>
      </c>
      <c r="AC76" s="88">
        <v>0</v>
      </c>
      <c r="AD76" s="88">
        <v>0</v>
      </c>
      <c r="AE76" s="88">
        <v>0</v>
      </c>
      <c r="AF76" s="88">
        <v>0</v>
      </c>
      <c r="AG76" s="88">
        <v>0</v>
      </c>
      <c r="AH76" s="88">
        <v>0</v>
      </c>
      <c r="AI76" s="88">
        <v>0</v>
      </c>
      <c r="AJ76" s="88">
        <v>0</v>
      </c>
      <c r="AK76" s="88">
        <v>0</v>
      </c>
      <c r="AL76" s="88">
        <v>0</v>
      </c>
      <c r="AM76" s="88">
        <v>0</v>
      </c>
      <c r="AN76" s="88">
        <v>0</v>
      </c>
      <c r="AO76" s="42">
        <f t="shared" si="6"/>
        <v>0</v>
      </c>
      <c r="AP76" s="42">
        <f t="shared" si="6"/>
        <v>0</v>
      </c>
      <c r="AQ76" s="42">
        <f t="shared" si="6"/>
        <v>0</v>
      </c>
      <c r="AR76" s="42">
        <f t="shared" si="6"/>
        <v>0</v>
      </c>
      <c r="AS76" s="42">
        <f t="shared" si="6"/>
        <v>0</v>
      </c>
      <c r="AT76" s="42">
        <f t="shared" si="6"/>
        <v>0</v>
      </c>
      <c r="AU76" s="42">
        <f t="shared" si="6"/>
        <v>0</v>
      </c>
      <c r="AV76" s="42">
        <f t="shared" si="6"/>
        <v>0</v>
      </c>
      <c r="AW76" s="42">
        <f t="shared" si="6"/>
        <v>0</v>
      </c>
      <c r="AX76" s="30"/>
      <c r="AY76" s="30"/>
      <c r="AZ76" s="30"/>
    </row>
    <row r="77" spans="1:53" ht="11.25" hidden="1" outlineLevel="1" x14ac:dyDescent="0.25">
      <c r="A77" s="23" t="str">
        <f t="shared" si="5"/>
        <v>1</v>
      </c>
      <c r="B77" s="1" t="s">
        <v>217</v>
      </c>
      <c r="D77" s="1" t="s">
        <v>218</v>
      </c>
      <c r="L77" s="33" t="s">
        <v>219</v>
      </c>
      <c r="M77" s="40" t="s">
        <v>220</v>
      </c>
      <c r="N77" s="35" t="s">
        <v>15</v>
      </c>
      <c r="O77" s="88">
        <v>0</v>
      </c>
      <c r="P77" s="88">
        <v>0</v>
      </c>
      <c r="Q77" s="88">
        <v>0</v>
      </c>
      <c r="R77" s="88">
        <v>0</v>
      </c>
      <c r="S77" s="88">
        <v>0</v>
      </c>
      <c r="T77" s="88">
        <v>0</v>
      </c>
      <c r="U77" s="88">
        <v>0</v>
      </c>
      <c r="V77" s="88">
        <v>0</v>
      </c>
      <c r="W77" s="88">
        <v>0</v>
      </c>
      <c r="X77" s="88">
        <v>0</v>
      </c>
      <c r="Y77" s="88">
        <v>0</v>
      </c>
      <c r="Z77" s="88">
        <v>0</v>
      </c>
      <c r="AA77" s="88">
        <v>0</v>
      </c>
      <c r="AB77" s="88">
        <v>0</v>
      </c>
      <c r="AC77" s="88">
        <v>0</v>
      </c>
      <c r="AD77" s="88">
        <v>0</v>
      </c>
      <c r="AE77" s="88">
        <v>0</v>
      </c>
      <c r="AF77" s="88">
        <v>0</v>
      </c>
      <c r="AG77" s="88">
        <v>0</v>
      </c>
      <c r="AH77" s="88">
        <v>0</v>
      </c>
      <c r="AI77" s="88">
        <v>0</v>
      </c>
      <c r="AJ77" s="88">
        <v>0</v>
      </c>
      <c r="AK77" s="88">
        <v>0</v>
      </c>
      <c r="AL77" s="88">
        <v>0</v>
      </c>
      <c r="AM77" s="88">
        <v>0</v>
      </c>
      <c r="AN77" s="88">
        <v>0</v>
      </c>
      <c r="AO77" s="42">
        <f t="shared" si="6"/>
        <v>0</v>
      </c>
      <c r="AP77" s="42">
        <f t="shared" si="6"/>
        <v>0</v>
      </c>
      <c r="AQ77" s="42">
        <f t="shared" si="6"/>
        <v>0</v>
      </c>
      <c r="AR77" s="42">
        <f t="shared" si="6"/>
        <v>0</v>
      </c>
      <c r="AS77" s="42">
        <f t="shared" si="6"/>
        <v>0</v>
      </c>
      <c r="AT77" s="42">
        <f t="shared" si="6"/>
        <v>0</v>
      </c>
      <c r="AU77" s="42">
        <f t="shared" si="6"/>
        <v>0</v>
      </c>
      <c r="AV77" s="42">
        <f t="shared" si="6"/>
        <v>0</v>
      </c>
      <c r="AW77" s="42">
        <f t="shared" si="6"/>
        <v>0</v>
      </c>
      <c r="AX77" s="30"/>
      <c r="AY77" s="30"/>
      <c r="AZ77" s="30"/>
    </row>
    <row r="78" spans="1:53" ht="11.25" hidden="1" outlineLevel="1" x14ac:dyDescent="0.25">
      <c r="A78" s="23" t="str">
        <f t="shared" si="5"/>
        <v>1</v>
      </c>
      <c r="B78" s="1" t="s">
        <v>221</v>
      </c>
      <c r="D78" s="1" t="s">
        <v>222</v>
      </c>
      <c r="L78" s="33" t="s">
        <v>223</v>
      </c>
      <c r="M78" s="40" t="s">
        <v>224</v>
      </c>
      <c r="N78" s="35" t="s">
        <v>15</v>
      </c>
      <c r="O78" s="88">
        <v>0</v>
      </c>
      <c r="P78" s="88">
        <v>0</v>
      </c>
      <c r="Q78" s="88">
        <v>0</v>
      </c>
      <c r="R78" s="88">
        <v>0</v>
      </c>
      <c r="S78" s="88">
        <v>0</v>
      </c>
      <c r="T78" s="88">
        <v>0</v>
      </c>
      <c r="U78" s="88">
        <v>0</v>
      </c>
      <c r="V78" s="88">
        <v>0</v>
      </c>
      <c r="W78" s="88">
        <v>0</v>
      </c>
      <c r="X78" s="88">
        <v>0</v>
      </c>
      <c r="Y78" s="88">
        <v>0</v>
      </c>
      <c r="Z78" s="88">
        <v>0</v>
      </c>
      <c r="AA78" s="88">
        <v>0</v>
      </c>
      <c r="AB78" s="88">
        <v>0</v>
      </c>
      <c r="AC78" s="88">
        <v>0</v>
      </c>
      <c r="AD78" s="88">
        <v>0</v>
      </c>
      <c r="AE78" s="88">
        <v>0</v>
      </c>
      <c r="AF78" s="88">
        <v>0</v>
      </c>
      <c r="AG78" s="88">
        <v>0</v>
      </c>
      <c r="AH78" s="88">
        <v>0</v>
      </c>
      <c r="AI78" s="88">
        <v>0</v>
      </c>
      <c r="AJ78" s="88">
        <v>0</v>
      </c>
      <c r="AK78" s="88">
        <v>0</v>
      </c>
      <c r="AL78" s="88">
        <v>0</v>
      </c>
      <c r="AM78" s="88">
        <v>0</v>
      </c>
      <c r="AN78" s="88">
        <v>0</v>
      </c>
      <c r="AO78" s="42">
        <f t="shared" si="6"/>
        <v>0</v>
      </c>
      <c r="AP78" s="42">
        <f t="shared" si="6"/>
        <v>0</v>
      </c>
      <c r="AQ78" s="42">
        <f t="shared" si="6"/>
        <v>0</v>
      </c>
      <c r="AR78" s="42">
        <f t="shared" si="6"/>
        <v>0</v>
      </c>
      <c r="AS78" s="42">
        <f t="shared" si="6"/>
        <v>0</v>
      </c>
      <c r="AT78" s="42">
        <f t="shared" si="6"/>
        <v>0</v>
      </c>
      <c r="AU78" s="42">
        <f t="shared" si="6"/>
        <v>0</v>
      </c>
      <c r="AV78" s="42">
        <f t="shared" si="6"/>
        <v>0</v>
      </c>
      <c r="AW78" s="42">
        <f t="shared" si="6"/>
        <v>0</v>
      </c>
      <c r="AX78" s="30"/>
      <c r="AY78" s="30"/>
      <c r="AZ78" s="30"/>
    </row>
    <row r="79" spans="1:53" ht="11.25" hidden="1" outlineLevel="1" x14ac:dyDescent="0.25">
      <c r="A79" s="23" t="str">
        <f t="shared" si="5"/>
        <v>1</v>
      </c>
      <c r="D79" s="1" t="s">
        <v>225</v>
      </c>
      <c r="L79" s="33" t="s">
        <v>226</v>
      </c>
      <c r="M79" s="34" t="s">
        <v>227</v>
      </c>
      <c r="N79" s="62" t="s">
        <v>15</v>
      </c>
      <c r="O79" s="88">
        <v>0</v>
      </c>
      <c r="P79" s="88">
        <v>0</v>
      </c>
      <c r="Q79" s="88">
        <v>0</v>
      </c>
      <c r="R79" s="88">
        <v>0</v>
      </c>
      <c r="S79" s="88">
        <v>0</v>
      </c>
      <c r="T79" s="88">
        <v>0</v>
      </c>
      <c r="U79" s="88">
        <v>0</v>
      </c>
      <c r="V79" s="88">
        <v>0</v>
      </c>
      <c r="W79" s="88">
        <v>0</v>
      </c>
      <c r="X79" s="88">
        <v>0</v>
      </c>
      <c r="Y79" s="88">
        <v>0</v>
      </c>
      <c r="Z79" s="88">
        <v>0</v>
      </c>
      <c r="AA79" s="88">
        <v>0</v>
      </c>
      <c r="AB79" s="88">
        <v>0</v>
      </c>
      <c r="AC79" s="88">
        <v>0</v>
      </c>
      <c r="AD79" s="88">
        <v>0</v>
      </c>
      <c r="AE79" s="88">
        <v>0</v>
      </c>
      <c r="AF79" s="88">
        <v>0</v>
      </c>
      <c r="AG79" s="88">
        <v>0</v>
      </c>
      <c r="AH79" s="88">
        <v>0</v>
      </c>
      <c r="AI79" s="88">
        <v>0</v>
      </c>
      <c r="AJ79" s="88">
        <v>0</v>
      </c>
      <c r="AK79" s="88">
        <v>0</v>
      </c>
      <c r="AL79" s="88">
        <v>0</v>
      </c>
      <c r="AM79" s="88">
        <v>0</v>
      </c>
      <c r="AN79" s="88">
        <v>0</v>
      </c>
      <c r="AO79" s="42">
        <f t="shared" si="6"/>
        <v>0</v>
      </c>
      <c r="AP79" s="42">
        <f t="shared" si="6"/>
        <v>0</v>
      </c>
      <c r="AQ79" s="42">
        <f t="shared" si="6"/>
        <v>0</v>
      </c>
      <c r="AR79" s="42">
        <f t="shared" si="6"/>
        <v>0</v>
      </c>
      <c r="AS79" s="42">
        <f t="shared" si="6"/>
        <v>0</v>
      </c>
      <c r="AT79" s="42">
        <f t="shared" si="6"/>
        <v>0</v>
      </c>
      <c r="AU79" s="42">
        <f t="shared" si="6"/>
        <v>0</v>
      </c>
      <c r="AV79" s="42">
        <f t="shared" si="6"/>
        <v>0</v>
      </c>
      <c r="AW79" s="42">
        <f t="shared" si="6"/>
        <v>0</v>
      </c>
      <c r="AX79" s="30"/>
      <c r="AY79" s="30"/>
      <c r="AZ79" s="30"/>
    </row>
    <row r="80" spans="1:53" s="50" customFormat="1" ht="11.25" outlineLevel="1" x14ac:dyDescent="0.25">
      <c r="A80" s="23" t="str">
        <f t="shared" si="5"/>
        <v>1</v>
      </c>
      <c r="C80" s="1"/>
      <c r="D80" s="1" t="s">
        <v>228</v>
      </c>
      <c r="L80" s="51" t="s">
        <v>229</v>
      </c>
      <c r="M80" s="52" t="s">
        <v>230</v>
      </c>
      <c r="N80" s="53" t="s">
        <v>15</v>
      </c>
      <c r="O80" s="84">
        <v>12.7</v>
      </c>
      <c r="P80" s="84">
        <v>24.16</v>
      </c>
      <c r="Q80" s="84">
        <v>14.24</v>
      </c>
      <c r="R80" s="84">
        <v>-9.92</v>
      </c>
      <c r="S80" s="84">
        <v>11.8784660949</v>
      </c>
      <c r="T80" s="84">
        <v>0</v>
      </c>
      <c r="U80" s="84">
        <v>0</v>
      </c>
      <c r="V80" s="84">
        <v>0</v>
      </c>
      <c r="W80" s="84">
        <v>0</v>
      </c>
      <c r="X80" s="84">
        <v>0</v>
      </c>
      <c r="Y80" s="84">
        <v>0</v>
      </c>
      <c r="Z80" s="84">
        <v>0</v>
      </c>
      <c r="AA80" s="84">
        <v>0</v>
      </c>
      <c r="AB80" s="84">
        <v>0</v>
      </c>
      <c r="AC80" s="84">
        <v>0</v>
      </c>
      <c r="AD80" s="84">
        <v>0</v>
      </c>
      <c r="AE80" s="84">
        <v>12.1362052148</v>
      </c>
      <c r="AF80" s="84">
        <v>12.495436889200001</v>
      </c>
      <c r="AG80" s="84">
        <v>12.865301821099999</v>
      </c>
      <c r="AH80" s="84">
        <v>0</v>
      </c>
      <c r="AI80" s="84">
        <v>0</v>
      </c>
      <c r="AJ80" s="84">
        <v>0</v>
      </c>
      <c r="AK80" s="84">
        <v>0</v>
      </c>
      <c r="AL80" s="84">
        <v>0</v>
      </c>
      <c r="AM80" s="84">
        <v>0</v>
      </c>
      <c r="AN80" s="84">
        <v>-100</v>
      </c>
      <c r="AO80" s="29">
        <f t="shared" si="6"/>
        <v>0</v>
      </c>
      <c r="AP80" s="29">
        <f t="shared" si="6"/>
        <v>2.9600000003454139</v>
      </c>
      <c r="AQ80" s="29">
        <f t="shared" si="6"/>
        <v>2.9599999998373701</v>
      </c>
      <c r="AR80" s="29">
        <f t="shared" si="6"/>
        <v>-100</v>
      </c>
      <c r="AS80" s="29">
        <f t="shared" si="6"/>
        <v>0</v>
      </c>
      <c r="AT80" s="29">
        <f t="shared" si="6"/>
        <v>0</v>
      </c>
      <c r="AU80" s="29">
        <f t="shared" si="6"/>
        <v>0</v>
      </c>
      <c r="AV80" s="29">
        <f t="shared" si="6"/>
        <v>0</v>
      </c>
      <c r="AW80" s="29">
        <f t="shared" si="6"/>
        <v>0</v>
      </c>
      <c r="AX80" s="39"/>
      <c r="AY80" s="39"/>
      <c r="AZ80" s="39"/>
    </row>
    <row r="81" spans="1:52" ht="11.25" hidden="1" outlineLevel="1" x14ac:dyDescent="0.25">
      <c r="A81" s="23" t="str">
        <f t="shared" si="5"/>
        <v>1</v>
      </c>
      <c r="B81" s="1" t="s">
        <v>231</v>
      </c>
      <c r="D81" s="1" t="s">
        <v>232</v>
      </c>
      <c r="L81" s="33" t="s">
        <v>233</v>
      </c>
      <c r="M81" s="40" t="s">
        <v>234</v>
      </c>
      <c r="N81" s="35" t="s">
        <v>15</v>
      </c>
      <c r="O81" s="88">
        <v>0</v>
      </c>
      <c r="P81" s="88">
        <v>0</v>
      </c>
      <c r="Q81" s="88">
        <v>0</v>
      </c>
      <c r="R81" s="88">
        <v>0</v>
      </c>
      <c r="S81" s="88">
        <v>0</v>
      </c>
      <c r="T81" s="88">
        <v>0</v>
      </c>
      <c r="U81" s="88">
        <v>0</v>
      </c>
      <c r="V81" s="88">
        <v>0</v>
      </c>
      <c r="W81" s="88">
        <v>0</v>
      </c>
      <c r="X81" s="88">
        <v>0</v>
      </c>
      <c r="Y81" s="88">
        <v>0</v>
      </c>
      <c r="Z81" s="88">
        <v>0</v>
      </c>
      <c r="AA81" s="88">
        <v>0</v>
      </c>
      <c r="AB81" s="88">
        <v>0</v>
      </c>
      <c r="AC81" s="88">
        <v>0</v>
      </c>
      <c r="AD81" s="88">
        <v>0</v>
      </c>
      <c r="AE81" s="88">
        <v>0</v>
      </c>
      <c r="AF81" s="88">
        <v>0</v>
      </c>
      <c r="AG81" s="88">
        <v>0</v>
      </c>
      <c r="AH81" s="88">
        <v>0</v>
      </c>
      <c r="AI81" s="88">
        <v>0</v>
      </c>
      <c r="AJ81" s="88">
        <v>0</v>
      </c>
      <c r="AK81" s="88">
        <v>0</v>
      </c>
      <c r="AL81" s="88">
        <v>0</v>
      </c>
      <c r="AM81" s="88">
        <v>0</v>
      </c>
      <c r="AN81" s="88">
        <v>0</v>
      </c>
      <c r="AO81" s="42">
        <f t="shared" si="6"/>
        <v>0</v>
      </c>
      <c r="AP81" s="42">
        <f t="shared" si="6"/>
        <v>0</v>
      </c>
      <c r="AQ81" s="42">
        <f t="shared" si="6"/>
        <v>0</v>
      </c>
      <c r="AR81" s="42">
        <f t="shared" si="6"/>
        <v>0</v>
      </c>
      <c r="AS81" s="42">
        <f t="shared" si="6"/>
        <v>0</v>
      </c>
      <c r="AT81" s="42">
        <f t="shared" si="6"/>
        <v>0</v>
      </c>
      <c r="AU81" s="42">
        <f t="shared" si="6"/>
        <v>0</v>
      </c>
      <c r="AV81" s="42">
        <f t="shared" si="6"/>
        <v>0</v>
      </c>
      <c r="AW81" s="42">
        <f t="shared" si="6"/>
        <v>0</v>
      </c>
      <c r="AX81" s="30"/>
      <c r="AY81" s="30"/>
      <c r="AZ81" s="30"/>
    </row>
    <row r="82" spans="1:52" ht="11.25" hidden="1" outlineLevel="1" x14ac:dyDescent="0.25">
      <c r="A82" s="23" t="str">
        <f t="shared" ref="A82:A141" si="7">A81</f>
        <v>1</v>
      </c>
      <c r="B82" s="1" t="s">
        <v>235</v>
      </c>
      <c r="D82" s="1" t="s">
        <v>236</v>
      </c>
      <c r="L82" s="33" t="s">
        <v>237</v>
      </c>
      <c r="M82" s="40" t="s">
        <v>238</v>
      </c>
      <c r="N82" s="35" t="s">
        <v>15</v>
      </c>
      <c r="O82" s="88">
        <v>0</v>
      </c>
      <c r="P82" s="88">
        <v>0</v>
      </c>
      <c r="Q82" s="88">
        <v>0</v>
      </c>
      <c r="R82" s="88">
        <v>0</v>
      </c>
      <c r="S82" s="88">
        <v>0</v>
      </c>
      <c r="T82" s="88">
        <v>0</v>
      </c>
      <c r="U82" s="88">
        <v>0</v>
      </c>
      <c r="V82" s="88">
        <v>0</v>
      </c>
      <c r="W82" s="88">
        <v>0</v>
      </c>
      <c r="X82" s="88">
        <v>0</v>
      </c>
      <c r="Y82" s="88">
        <v>0</v>
      </c>
      <c r="Z82" s="88">
        <v>0</v>
      </c>
      <c r="AA82" s="88">
        <v>0</v>
      </c>
      <c r="AB82" s="88">
        <v>0</v>
      </c>
      <c r="AC82" s="88">
        <v>0</v>
      </c>
      <c r="AD82" s="88">
        <v>0</v>
      </c>
      <c r="AE82" s="88">
        <v>0</v>
      </c>
      <c r="AF82" s="88">
        <v>0</v>
      </c>
      <c r="AG82" s="88">
        <v>0</v>
      </c>
      <c r="AH82" s="88">
        <v>0</v>
      </c>
      <c r="AI82" s="88">
        <v>0</v>
      </c>
      <c r="AJ82" s="88">
        <v>0</v>
      </c>
      <c r="AK82" s="88">
        <v>0</v>
      </c>
      <c r="AL82" s="88">
        <v>0</v>
      </c>
      <c r="AM82" s="88">
        <v>0</v>
      </c>
      <c r="AN82" s="88">
        <v>0</v>
      </c>
      <c r="AO82" s="42">
        <f t="shared" si="6"/>
        <v>0</v>
      </c>
      <c r="AP82" s="42">
        <f t="shared" si="6"/>
        <v>0</v>
      </c>
      <c r="AQ82" s="42">
        <f t="shared" si="6"/>
        <v>0</v>
      </c>
      <c r="AR82" s="42">
        <f t="shared" si="6"/>
        <v>0</v>
      </c>
      <c r="AS82" s="42">
        <f t="shared" si="6"/>
        <v>0</v>
      </c>
      <c r="AT82" s="42">
        <f t="shared" si="6"/>
        <v>0</v>
      </c>
      <c r="AU82" s="42">
        <f t="shared" si="6"/>
        <v>0</v>
      </c>
      <c r="AV82" s="42">
        <f t="shared" si="6"/>
        <v>0</v>
      </c>
      <c r="AW82" s="42">
        <f t="shared" si="6"/>
        <v>0</v>
      </c>
      <c r="AX82" s="30"/>
      <c r="AY82" s="30"/>
      <c r="AZ82" s="30"/>
    </row>
    <row r="83" spans="1:52" ht="11.25" hidden="1" outlineLevel="1" x14ac:dyDescent="0.25">
      <c r="A83" s="23" t="str">
        <f t="shared" si="7"/>
        <v>1</v>
      </c>
      <c r="B83" s="1" t="s">
        <v>239</v>
      </c>
      <c r="D83" s="1" t="s">
        <v>240</v>
      </c>
      <c r="L83" s="33" t="s">
        <v>241</v>
      </c>
      <c r="M83" s="40" t="s">
        <v>242</v>
      </c>
      <c r="N83" s="35" t="s">
        <v>15</v>
      </c>
      <c r="O83" s="88">
        <v>0</v>
      </c>
      <c r="P83" s="88">
        <v>0</v>
      </c>
      <c r="Q83" s="88">
        <v>0</v>
      </c>
      <c r="R83" s="88">
        <v>0</v>
      </c>
      <c r="S83" s="88">
        <v>0</v>
      </c>
      <c r="T83" s="88">
        <v>0</v>
      </c>
      <c r="U83" s="88">
        <v>0</v>
      </c>
      <c r="V83" s="88">
        <v>0</v>
      </c>
      <c r="W83" s="88">
        <v>0</v>
      </c>
      <c r="X83" s="88">
        <v>0</v>
      </c>
      <c r="Y83" s="88">
        <v>0</v>
      </c>
      <c r="Z83" s="88">
        <v>0</v>
      </c>
      <c r="AA83" s="88">
        <v>0</v>
      </c>
      <c r="AB83" s="88">
        <v>0</v>
      </c>
      <c r="AC83" s="88">
        <v>0</v>
      </c>
      <c r="AD83" s="88">
        <v>0</v>
      </c>
      <c r="AE83" s="88">
        <v>0</v>
      </c>
      <c r="AF83" s="88">
        <v>0</v>
      </c>
      <c r="AG83" s="88">
        <v>0</v>
      </c>
      <c r="AH83" s="88">
        <v>0</v>
      </c>
      <c r="AI83" s="88">
        <v>0</v>
      </c>
      <c r="AJ83" s="88">
        <v>0</v>
      </c>
      <c r="AK83" s="88">
        <v>0</v>
      </c>
      <c r="AL83" s="88">
        <v>0</v>
      </c>
      <c r="AM83" s="88">
        <v>0</v>
      </c>
      <c r="AN83" s="88">
        <v>0</v>
      </c>
      <c r="AO83" s="42">
        <f t="shared" ref="AO83:AW110" si="8">IF(AD83=0,0,(AE83-AD83)/AD83*100)</f>
        <v>0</v>
      </c>
      <c r="AP83" s="42">
        <f t="shared" si="8"/>
        <v>0</v>
      </c>
      <c r="AQ83" s="42">
        <f t="shared" si="8"/>
        <v>0</v>
      </c>
      <c r="AR83" s="42">
        <f t="shared" si="8"/>
        <v>0</v>
      </c>
      <c r="AS83" s="42">
        <f t="shared" si="8"/>
        <v>0</v>
      </c>
      <c r="AT83" s="42">
        <f t="shared" si="8"/>
        <v>0</v>
      </c>
      <c r="AU83" s="42">
        <f t="shared" si="8"/>
        <v>0</v>
      </c>
      <c r="AV83" s="42">
        <f t="shared" si="8"/>
        <v>0</v>
      </c>
      <c r="AW83" s="42">
        <f t="shared" si="8"/>
        <v>0</v>
      </c>
      <c r="AX83" s="30"/>
      <c r="AY83" s="30"/>
      <c r="AZ83" s="30"/>
    </row>
    <row r="84" spans="1:52" ht="11.25" hidden="1" outlineLevel="1" x14ac:dyDescent="0.25">
      <c r="A84" s="23" t="str">
        <f t="shared" si="7"/>
        <v>1</v>
      </c>
      <c r="B84" s="1" t="s">
        <v>243</v>
      </c>
      <c r="D84" s="1" t="s">
        <v>244</v>
      </c>
      <c r="L84" s="33" t="s">
        <v>245</v>
      </c>
      <c r="M84" s="40" t="s">
        <v>246</v>
      </c>
      <c r="N84" s="35" t="s">
        <v>15</v>
      </c>
      <c r="O84" s="88">
        <v>0</v>
      </c>
      <c r="P84" s="88">
        <v>0</v>
      </c>
      <c r="Q84" s="88">
        <v>0</v>
      </c>
      <c r="R84" s="88">
        <v>0</v>
      </c>
      <c r="S84" s="88">
        <v>0</v>
      </c>
      <c r="T84" s="88">
        <v>0</v>
      </c>
      <c r="U84" s="88">
        <v>0</v>
      </c>
      <c r="V84" s="88">
        <v>0</v>
      </c>
      <c r="W84" s="88">
        <v>0</v>
      </c>
      <c r="X84" s="88">
        <v>0</v>
      </c>
      <c r="Y84" s="88">
        <v>0</v>
      </c>
      <c r="Z84" s="88">
        <v>0</v>
      </c>
      <c r="AA84" s="88">
        <v>0</v>
      </c>
      <c r="AB84" s="88">
        <v>0</v>
      </c>
      <c r="AC84" s="88">
        <v>0</v>
      </c>
      <c r="AD84" s="88">
        <v>0</v>
      </c>
      <c r="AE84" s="88">
        <v>0</v>
      </c>
      <c r="AF84" s="88">
        <v>0</v>
      </c>
      <c r="AG84" s="88">
        <v>0</v>
      </c>
      <c r="AH84" s="88">
        <v>0</v>
      </c>
      <c r="AI84" s="88">
        <v>0</v>
      </c>
      <c r="AJ84" s="88">
        <v>0</v>
      </c>
      <c r="AK84" s="88">
        <v>0</v>
      </c>
      <c r="AL84" s="88">
        <v>0</v>
      </c>
      <c r="AM84" s="88">
        <v>0</v>
      </c>
      <c r="AN84" s="88">
        <v>0</v>
      </c>
      <c r="AO84" s="42">
        <f t="shared" si="8"/>
        <v>0</v>
      </c>
      <c r="AP84" s="42">
        <f t="shared" si="8"/>
        <v>0</v>
      </c>
      <c r="AQ84" s="42">
        <f t="shared" si="8"/>
        <v>0</v>
      </c>
      <c r="AR84" s="42">
        <f t="shared" si="8"/>
        <v>0</v>
      </c>
      <c r="AS84" s="42">
        <f t="shared" si="8"/>
        <v>0</v>
      </c>
      <c r="AT84" s="42">
        <f t="shared" si="8"/>
        <v>0</v>
      </c>
      <c r="AU84" s="42">
        <f t="shared" si="8"/>
        <v>0</v>
      </c>
      <c r="AV84" s="42">
        <f t="shared" si="8"/>
        <v>0</v>
      </c>
      <c r="AW84" s="42">
        <f t="shared" si="8"/>
        <v>0</v>
      </c>
      <c r="AX84" s="30"/>
      <c r="AY84" s="30"/>
      <c r="AZ84" s="30"/>
    </row>
    <row r="85" spans="1:52" ht="11.25" hidden="1" outlineLevel="1" x14ac:dyDescent="0.25">
      <c r="A85" s="23" t="str">
        <f t="shared" si="7"/>
        <v>1</v>
      </c>
      <c r="B85" s="1" t="s">
        <v>247</v>
      </c>
      <c r="D85" s="1" t="s">
        <v>248</v>
      </c>
      <c r="L85" s="33" t="s">
        <v>249</v>
      </c>
      <c r="M85" s="40" t="s">
        <v>250</v>
      </c>
      <c r="N85" s="35" t="s">
        <v>15</v>
      </c>
      <c r="O85" s="88">
        <v>0</v>
      </c>
      <c r="P85" s="88">
        <v>0</v>
      </c>
      <c r="Q85" s="88">
        <v>0</v>
      </c>
      <c r="R85" s="88">
        <v>0</v>
      </c>
      <c r="S85" s="88">
        <v>0</v>
      </c>
      <c r="T85" s="88">
        <v>0</v>
      </c>
      <c r="U85" s="88">
        <v>0</v>
      </c>
      <c r="V85" s="88">
        <v>0</v>
      </c>
      <c r="W85" s="88">
        <v>0</v>
      </c>
      <c r="X85" s="88">
        <v>0</v>
      </c>
      <c r="Y85" s="88">
        <v>0</v>
      </c>
      <c r="Z85" s="88">
        <v>0</v>
      </c>
      <c r="AA85" s="88">
        <v>0</v>
      </c>
      <c r="AB85" s="88">
        <v>0</v>
      </c>
      <c r="AC85" s="88">
        <v>0</v>
      </c>
      <c r="AD85" s="88">
        <v>0</v>
      </c>
      <c r="AE85" s="88">
        <v>0</v>
      </c>
      <c r="AF85" s="88">
        <v>0</v>
      </c>
      <c r="AG85" s="88">
        <v>0</v>
      </c>
      <c r="AH85" s="88">
        <v>0</v>
      </c>
      <c r="AI85" s="88">
        <v>0</v>
      </c>
      <c r="AJ85" s="88">
        <v>0</v>
      </c>
      <c r="AK85" s="88">
        <v>0</v>
      </c>
      <c r="AL85" s="88">
        <v>0</v>
      </c>
      <c r="AM85" s="88">
        <v>0</v>
      </c>
      <c r="AN85" s="88">
        <v>0</v>
      </c>
      <c r="AO85" s="42">
        <f t="shared" si="8"/>
        <v>0</v>
      </c>
      <c r="AP85" s="42">
        <f t="shared" si="8"/>
        <v>0</v>
      </c>
      <c r="AQ85" s="42">
        <f t="shared" si="8"/>
        <v>0</v>
      </c>
      <c r="AR85" s="42">
        <f t="shared" si="8"/>
        <v>0</v>
      </c>
      <c r="AS85" s="42">
        <f t="shared" si="8"/>
        <v>0</v>
      </c>
      <c r="AT85" s="42">
        <f t="shared" si="8"/>
        <v>0</v>
      </c>
      <c r="AU85" s="42">
        <f t="shared" si="8"/>
        <v>0</v>
      </c>
      <c r="AV85" s="42">
        <f t="shared" si="8"/>
        <v>0</v>
      </c>
      <c r="AW85" s="42">
        <f t="shared" si="8"/>
        <v>0</v>
      </c>
      <c r="AX85" s="30"/>
      <c r="AY85" s="30"/>
      <c r="AZ85" s="30"/>
    </row>
    <row r="86" spans="1:52" ht="11.25" hidden="1" outlineLevel="1" x14ac:dyDescent="0.25">
      <c r="A86" s="23" t="str">
        <f t="shared" si="7"/>
        <v>1</v>
      </c>
      <c r="B86" s="1" t="s">
        <v>251</v>
      </c>
      <c r="D86" s="1" t="s">
        <v>252</v>
      </c>
      <c r="L86" s="33" t="s">
        <v>253</v>
      </c>
      <c r="M86" s="40" t="s">
        <v>254</v>
      </c>
      <c r="N86" s="35" t="s">
        <v>15</v>
      </c>
      <c r="O86" s="88">
        <v>0</v>
      </c>
      <c r="P86" s="88">
        <v>0</v>
      </c>
      <c r="Q86" s="88">
        <v>0</v>
      </c>
      <c r="R86" s="88">
        <v>0</v>
      </c>
      <c r="S86" s="88">
        <v>0</v>
      </c>
      <c r="T86" s="88">
        <v>0</v>
      </c>
      <c r="U86" s="88">
        <v>0</v>
      </c>
      <c r="V86" s="88">
        <v>0</v>
      </c>
      <c r="W86" s="88">
        <v>0</v>
      </c>
      <c r="X86" s="88">
        <v>0</v>
      </c>
      <c r="Y86" s="88">
        <v>0</v>
      </c>
      <c r="Z86" s="88">
        <v>0</v>
      </c>
      <c r="AA86" s="88">
        <v>0</v>
      </c>
      <c r="AB86" s="88">
        <v>0</v>
      </c>
      <c r="AC86" s="88">
        <v>0</v>
      </c>
      <c r="AD86" s="88">
        <v>0</v>
      </c>
      <c r="AE86" s="88">
        <v>0</v>
      </c>
      <c r="AF86" s="88">
        <v>0</v>
      </c>
      <c r="AG86" s="88">
        <v>0</v>
      </c>
      <c r="AH86" s="88">
        <v>0</v>
      </c>
      <c r="AI86" s="88">
        <v>0</v>
      </c>
      <c r="AJ86" s="88">
        <v>0</v>
      </c>
      <c r="AK86" s="88">
        <v>0</v>
      </c>
      <c r="AL86" s="88">
        <v>0</v>
      </c>
      <c r="AM86" s="88">
        <v>0</v>
      </c>
      <c r="AN86" s="88">
        <v>0</v>
      </c>
      <c r="AO86" s="42">
        <f t="shared" si="8"/>
        <v>0</v>
      </c>
      <c r="AP86" s="42">
        <f t="shared" si="8"/>
        <v>0</v>
      </c>
      <c r="AQ86" s="42">
        <f t="shared" si="8"/>
        <v>0</v>
      </c>
      <c r="AR86" s="42">
        <f t="shared" si="8"/>
        <v>0</v>
      </c>
      <c r="AS86" s="42">
        <f t="shared" si="8"/>
        <v>0</v>
      </c>
      <c r="AT86" s="42">
        <f t="shared" si="8"/>
        <v>0</v>
      </c>
      <c r="AU86" s="42">
        <f t="shared" si="8"/>
        <v>0</v>
      </c>
      <c r="AV86" s="42">
        <f t="shared" si="8"/>
        <v>0</v>
      </c>
      <c r="AW86" s="42">
        <f t="shared" si="8"/>
        <v>0</v>
      </c>
      <c r="AX86" s="30"/>
      <c r="AY86" s="30"/>
      <c r="AZ86" s="30"/>
    </row>
    <row r="87" spans="1:52" ht="11.25" hidden="1" outlineLevel="1" x14ac:dyDescent="0.25">
      <c r="A87" s="23" t="str">
        <f t="shared" si="7"/>
        <v>1</v>
      </c>
      <c r="B87" s="1" t="s">
        <v>255</v>
      </c>
      <c r="D87" s="1" t="s">
        <v>256</v>
      </c>
      <c r="L87" s="33" t="s">
        <v>257</v>
      </c>
      <c r="M87" s="40" t="s">
        <v>258</v>
      </c>
      <c r="N87" s="35" t="s">
        <v>15</v>
      </c>
      <c r="O87" s="89">
        <v>0</v>
      </c>
      <c r="P87" s="89">
        <v>0</v>
      </c>
      <c r="Q87" s="89">
        <v>0</v>
      </c>
      <c r="R87" s="88">
        <v>0</v>
      </c>
      <c r="S87" s="89">
        <v>0</v>
      </c>
      <c r="T87" s="89">
        <v>0</v>
      </c>
      <c r="U87" s="89">
        <v>0</v>
      </c>
      <c r="V87" s="89">
        <v>0</v>
      </c>
      <c r="W87" s="89">
        <v>0</v>
      </c>
      <c r="X87" s="89">
        <v>0</v>
      </c>
      <c r="Y87" s="89">
        <v>0</v>
      </c>
      <c r="Z87" s="89">
        <v>0</v>
      </c>
      <c r="AA87" s="89">
        <v>0</v>
      </c>
      <c r="AB87" s="89">
        <v>0</v>
      </c>
      <c r="AC87" s="89">
        <v>0</v>
      </c>
      <c r="AD87" s="89">
        <v>0</v>
      </c>
      <c r="AE87" s="89">
        <v>0</v>
      </c>
      <c r="AF87" s="89">
        <v>0</v>
      </c>
      <c r="AG87" s="89">
        <v>0</v>
      </c>
      <c r="AH87" s="89">
        <v>0</v>
      </c>
      <c r="AI87" s="89">
        <v>0</v>
      </c>
      <c r="AJ87" s="89">
        <v>0</v>
      </c>
      <c r="AK87" s="89">
        <v>0</v>
      </c>
      <c r="AL87" s="89">
        <v>0</v>
      </c>
      <c r="AM87" s="89">
        <v>0</v>
      </c>
      <c r="AN87" s="88">
        <v>0</v>
      </c>
      <c r="AO87" s="42">
        <f t="shared" si="8"/>
        <v>0</v>
      </c>
      <c r="AP87" s="42">
        <f t="shared" si="8"/>
        <v>0</v>
      </c>
      <c r="AQ87" s="42">
        <f t="shared" si="8"/>
        <v>0</v>
      </c>
      <c r="AR87" s="42">
        <f t="shared" si="8"/>
        <v>0</v>
      </c>
      <c r="AS87" s="42">
        <f t="shared" si="8"/>
        <v>0</v>
      </c>
      <c r="AT87" s="42">
        <f t="shared" si="8"/>
        <v>0</v>
      </c>
      <c r="AU87" s="42">
        <f t="shared" si="8"/>
        <v>0</v>
      </c>
      <c r="AV87" s="42">
        <f t="shared" si="8"/>
        <v>0</v>
      </c>
      <c r="AW87" s="42">
        <f t="shared" si="8"/>
        <v>0</v>
      </c>
      <c r="AX87" s="30"/>
      <c r="AY87" s="30"/>
      <c r="AZ87" s="30"/>
    </row>
    <row r="88" spans="1:52" ht="11.25" outlineLevel="1" x14ac:dyDescent="0.25">
      <c r="A88" s="23" t="str">
        <f t="shared" si="7"/>
        <v>1</v>
      </c>
      <c r="B88" s="1" t="s">
        <v>259</v>
      </c>
      <c r="D88" s="1" t="s">
        <v>260</v>
      </c>
      <c r="L88" s="33" t="s">
        <v>261</v>
      </c>
      <c r="M88" s="40" t="s">
        <v>262</v>
      </c>
      <c r="N88" s="35" t="s">
        <v>15</v>
      </c>
      <c r="O88" s="88">
        <v>12.7</v>
      </c>
      <c r="P88" s="88">
        <v>24.16</v>
      </c>
      <c r="Q88" s="88">
        <v>14.24</v>
      </c>
      <c r="R88" s="88">
        <v>-9.92</v>
      </c>
      <c r="S88" s="88">
        <v>11.8784660949</v>
      </c>
      <c r="T88" s="88">
        <v>0</v>
      </c>
      <c r="U88" s="88">
        <v>0</v>
      </c>
      <c r="V88" s="88">
        <v>0</v>
      </c>
      <c r="W88" s="88">
        <v>0</v>
      </c>
      <c r="X88" s="88">
        <v>0</v>
      </c>
      <c r="Y88" s="88">
        <v>0</v>
      </c>
      <c r="Z88" s="88">
        <v>0</v>
      </c>
      <c r="AA88" s="88">
        <v>0</v>
      </c>
      <c r="AB88" s="88">
        <v>0</v>
      </c>
      <c r="AC88" s="88">
        <v>0</v>
      </c>
      <c r="AD88" s="88">
        <v>0</v>
      </c>
      <c r="AE88" s="88">
        <v>12.1362052148</v>
      </c>
      <c r="AF88" s="88">
        <v>12.495436889200001</v>
      </c>
      <c r="AG88" s="88">
        <v>12.865301821099999</v>
      </c>
      <c r="AH88" s="88">
        <v>0</v>
      </c>
      <c r="AI88" s="88">
        <v>0</v>
      </c>
      <c r="AJ88" s="88">
        <v>0</v>
      </c>
      <c r="AK88" s="88">
        <v>0</v>
      </c>
      <c r="AL88" s="88">
        <v>0</v>
      </c>
      <c r="AM88" s="88">
        <v>0</v>
      </c>
      <c r="AN88" s="88">
        <v>-100</v>
      </c>
      <c r="AO88" s="42">
        <f t="shared" si="8"/>
        <v>0</v>
      </c>
      <c r="AP88" s="42">
        <f t="shared" si="8"/>
        <v>2.9600000003454139</v>
      </c>
      <c r="AQ88" s="42">
        <f t="shared" si="8"/>
        <v>2.9599999998373701</v>
      </c>
      <c r="AR88" s="42">
        <f t="shared" si="8"/>
        <v>-100</v>
      </c>
      <c r="AS88" s="42">
        <f t="shared" si="8"/>
        <v>0</v>
      </c>
      <c r="AT88" s="42">
        <f t="shared" si="8"/>
        <v>0</v>
      </c>
      <c r="AU88" s="42">
        <f t="shared" si="8"/>
        <v>0</v>
      </c>
      <c r="AV88" s="42">
        <f t="shared" si="8"/>
        <v>0</v>
      </c>
      <c r="AW88" s="42">
        <f t="shared" si="8"/>
        <v>0</v>
      </c>
      <c r="AX88" s="30"/>
      <c r="AY88" s="30"/>
      <c r="AZ88" s="30"/>
    </row>
    <row r="89" spans="1:52" ht="11.25" hidden="1" outlineLevel="1" x14ac:dyDescent="0.25">
      <c r="A89" s="23" t="str">
        <f t="shared" si="7"/>
        <v>1</v>
      </c>
      <c r="B89" s="1" t="s">
        <v>263</v>
      </c>
      <c r="D89" s="1" t="s">
        <v>264</v>
      </c>
      <c r="L89" s="33" t="s">
        <v>265</v>
      </c>
      <c r="M89" s="63" t="s">
        <v>266</v>
      </c>
      <c r="N89" s="35" t="s">
        <v>15</v>
      </c>
      <c r="O89" s="88">
        <v>0</v>
      </c>
      <c r="P89" s="88">
        <v>0</v>
      </c>
      <c r="Q89" s="88">
        <v>0</v>
      </c>
      <c r="R89" s="88">
        <v>0</v>
      </c>
      <c r="S89" s="88">
        <v>0</v>
      </c>
      <c r="T89" s="88">
        <v>0</v>
      </c>
      <c r="U89" s="88">
        <v>0</v>
      </c>
      <c r="V89" s="88">
        <v>0</v>
      </c>
      <c r="W89" s="88">
        <v>0</v>
      </c>
      <c r="X89" s="88">
        <v>0</v>
      </c>
      <c r="Y89" s="88">
        <v>0</v>
      </c>
      <c r="Z89" s="88">
        <v>0</v>
      </c>
      <c r="AA89" s="88">
        <v>0</v>
      </c>
      <c r="AB89" s="88">
        <v>0</v>
      </c>
      <c r="AC89" s="88">
        <v>0</v>
      </c>
      <c r="AD89" s="88">
        <v>0</v>
      </c>
      <c r="AE89" s="88">
        <v>0</v>
      </c>
      <c r="AF89" s="88">
        <v>0</v>
      </c>
      <c r="AG89" s="88">
        <v>0</v>
      </c>
      <c r="AH89" s="88">
        <v>0</v>
      </c>
      <c r="AI89" s="88">
        <v>0</v>
      </c>
      <c r="AJ89" s="88">
        <v>0</v>
      </c>
      <c r="AK89" s="88">
        <v>0</v>
      </c>
      <c r="AL89" s="88">
        <v>0</v>
      </c>
      <c r="AM89" s="88">
        <v>0</v>
      </c>
      <c r="AN89" s="88">
        <v>0</v>
      </c>
      <c r="AO89" s="42">
        <f t="shared" si="8"/>
        <v>0</v>
      </c>
      <c r="AP89" s="42">
        <f t="shared" si="8"/>
        <v>0</v>
      </c>
      <c r="AQ89" s="42">
        <f t="shared" si="8"/>
        <v>0</v>
      </c>
      <c r="AR89" s="42">
        <f t="shared" si="8"/>
        <v>0</v>
      </c>
      <c r="AS89" s="42">
        <f t="shared" si="8"/>
        <v>0</v>
      </c>
      <c r="AT89" s="42">
        <f t="shared" si="8"/>
        <v>0</v>
      </c>
      <c r="AU89" s="42">
        <f t="shared" si="8"/>
        <v>0</v>
      </c>
      <c r="AV89" s="42">
        <f t="shared" si="8"/>
        <v>0</v>
      </c>
      <c r="AW89" s="42">
        <f t="shared" si="8"/>
        <v>0</v>
      </c>
      <c r="AX89" s="30"/>
      <c r="AY89" s="30"/>
      <c r="AZ89" s="30"/>
    </row>
    <row r="90" spans="1:52" ht="67.5" hidden="1" outlineLevel="1" x14ac:dyDescent="0.25">
      <c r="A90" s="23" t="str">
        <f t="shared" si="7"/>
        <v>1</v>
      </c>
      <c r="B90" s="1" t="s">
        <v>267</v>
      </c>
      <c r="D90" s="1" t="s">
        <v>268</v>
      </c>
      <c r="L90" s="33" t="s">
        <v>269</v>
      </c>
      <c r="M90" s="64" t="s">
        <v>270</v>
      </c>
      <c r="N90" s="35" t="s">
        <v>15</v>
      </c>
      <c r="O90" s="91"/>
      <c r="P90" s="91"/>
      <c r="Q90" s="91"/>
      <c r="R90" s="88">
        <v>0</v>
      </c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  <c r="AI90" s="91"/>
      <c r="AJ90" s="91"/>
      <c r="AK90" s="91"/>
      <c r="AL90" s="91"/>
      <c r="AM90" s="91"/>
      <c r="AN90" s="88">
        <v>0</v>
      </c>
      <c r="AO90" s="42">
        <f t="shared" si="8"/>
        <v>0</v>
      </c>
      <c r="AP90" s="42">
        <f t="shared" si="8"/>
        <v>0</v>
      </c>
      <c r="AQ90" s="42">
        <f t="shared" si="8"/>
        <v>0</v>
      </c>
      <c r="AR90" s="42">
        <f t="shared" si="8"/>
        <v>0</v>
      </c>
      <c r="AS90" s="42">
        <f t="shared" si="8"/>
        <v>0</v>
      </c>
      <c r="AT90" s="42">
        <f t="shared" si="8"/>
        <v>0</v>
      </c>
      <c r="AU90" s="42">
        <f t="shared" si="8"/>
        <v>0</v>
      </c>
      <c r="AV90" s="42">
        <f t="shared" si="8"/>
        <v>0</v>
      </c>
      <c r="AW90" s="42">
        <f t="shared" si="8"/>
        <v>0</v>
      </c>
      <c r="AX90" s="30"/>
      <c r="AY90" s="30"/>
      <c r="AZ90" s="30"/>
    </row>
    <row r="91" spans="1:52" ht="11.25" outlineLevel="1" x14ac:dyDescent="0.25">
      <c r="A91" s="23" t="str">
        <f t="shared" si="7"/>
        <v>1</v>
      </c>
      <c r="B91" s="1" t="s">
        <v>271</v>
      </c>
      <c r="D91" s="1" t="s">
        <v>272</v>
      </c>
      <c r="L91" s="33" t="s">
        <v>273</v>
      </c>
      <c r="M91" s="34" t="s">
        <v>271</v>
      </c>
      <c r="N91" s="35" t="s">
        <v>15</v>
      </c>
      <c r="O91" s="88">
        <v>0</v>
      </c>
      <c r="P91" s="88">
        <v>138.47200000000001</v>
      </c>
      <c r="Q91" s="88">
        <v>0</v>
      </c>
      <c r="R91" s="88">
        <v>-138.47200000000001</v>
      </c>
      <c r="S91" s="88">
        <v>0</v>
      </c>
      <c r="T91" s="88">
        <v>140.97999999999999</v>
      </c>
      <c r="U91" s="88">
        <v>0</v>
      </c>
      <c r="V91" s="88">
        <v>0</v>
      </c>
      <c r="W91" s="88">
        <v>0</v>
      </c>
      <c r="X91" s="88">
        <v>0</v>
      </c>
      <c r="Y91" s="88">
        <v>0</v>
      </c>
      <c r="Z91" s="88">
        <v>0</v>
      </c>
      <c r="AA91" s="88">
        <v>0</v>
      </c>
      <c r="AB91" s="88">
        <v>0</v>
      </c>
      <c r="AC91" s="88">
        <v>0</v>
      </c>
      <c r="AD91" s="88">
        <v>0</v>
      </c>
      <c r="AE91" s="88">
        <v>0</v>
      </c>
      <c r="AF91" s="88">
        <v>0</v>
      </c>
      <c r="AG91" s="88">
        <v>0</v>
      </c>
      <c r="AH91" s="88">
        <v>0</v>
      </c>
      <c r="AI91" s="88">
        <v>0</v>
      </c>
      <c r="AJ91" s="88">
        <v>0</v>
      </c>
      <c r="AK91" s="88">
        <v>0</v>
      </c>
      <c r="AL91" s="88">
        <v>0</v>
      </c>
      <c r="AM91" s="88">
        <v>0</v>
      </c>
      <c r="AN91" s="88">
        <v>0</v>
      </c>
      <c r="AO91" s="42">
        <f t="shared" si="8"/>
        <v>0</v>
      </c>
      <c r="AP91" s="42">
        <f t="shared" si="8"/>
        <v>0</v>
      </c>
      <c r="AQ91" s="42">
        <f t="shared" si="8"/>
        <v>0</v>
      </c>
      <c r="AR91" s="42">
        <f t="shared" si="8"/>
        <v>0</v>
      </c>
      <c r="AS91" s="42">
        <f t="shared" si="8"/>
        <v>0</v>
      </c>
      <c r="AT91" s="42">
        <f t="shared" si="8"/>
        <v>0</v>
      </c>
      <c r="AU91" s="42">
        <f t="shared" si="8"/>
        <v>0</v>
      </c>
      <c r="AV91" s="42">
        <f t="shared" si="8"/>
        <v>0</v>
      </c>
      <c r="AW91" s="42">
        <f t="shared" si="8"/>
        <v>0</v>
      </c>
      <c r="AX91" s="30"/>
      <c r="AY91" s="30"/>
      <c r="AZ91" s="30"/>
    </row>
    <row r="92" spans="1:52" ht="11.25" hidden="1" outlineLevel="1" x14ac:dyDescent="0.25">
      <c r="A92" s="23" t="str">
        <f t="shared" si="7"/>
        <v>1</v>
      </c>
      <c r="D92" s="1" t="s">
        <v>274</v>
      </c>
      <c r="L92" s="33" t="s">
        <v>275</v>
      </c>
      <c r="M92" s="34" t="s">
        <v>276</v>
      </c>
      <c r="N92" s="35" t="s">
        <v>15</v>
      </c>
      <c r="O92" s="89">
        <v>0</v>
      </c>
      <c r="P92" s="89"/>
      <c r="Q92" s="89"/>
      <c r="R92" s="88">
        <v>0</v>
      </c>
      <c r="S92" s="89">
        <v>0</v>
      </c>
      <c r="T92" s="89">
        <v>0</v>
      </c>
      <c r="U92" s="89">
        <v>0</v>
      </c>
      <c r="V92" s="89">
        <v>0</v>
      </c>
      <c r="W92" s="89">
        <v>0</v>
      </c>
      <c r="X92" s="89"/>
      <c r="Y92" s="89"/>
      <c r="Z92" s="89"/>
      <c r="AA92" s="89"/>
      <c r="AB92" s="89"/>
      <c r="AC92" s="89"/>
      <c r="AD92" s="89">
        <v>0</v>
      </c>
      <c r="AE92" s="89">
        <v>0</v>
      </c>
      <c r="AF92" s="89">
        <v>0</v>
      </c>
      <c r="AG92" s="89">
        <v>0</v>
      </c>
      <c r="AH92" s="89"/>
      <c r="AI92" s="89"/>
      <c r="AJ92" s="89"/>
      <c r="AK92" s="89"/>
      <c r="AL92" s="89"/>
      <c r="AM92" s="89"/>
      <c r="AN92" s="88">
        <v>0</v>
      </c>
      <c r="AO92" s="42">
        <f t="shared" si="8"/>
        <v>0</v>
      </c>
      <c r="AP92" s="42">
        <f t="shared" si="8"/>
        <v>0</v>
      </c>
      <c r="AQ92" s="42">
        <f t="shared" si="8"/>
        <v>0</v>
      </c>
      <c r="AR92" s="42">
        <f t="shared" si="8"/>
        <v>0</v>
      </c>
      <c r="AS92" s="42">
        <f t="shared" si="8"/>
        <v>0</v>
      </c>
      <c r="AT92" s="42">
        <f t="shared" si="8"/>
        <v>0</v>
      </c>
      <c r="AU92" s="42">
        <f t="shared" si="8"/>
        <v>0</v>
      </c>
      <c r="AV92" s="42">
        <f t="shared" si="8"/>
        <v>0</v>
      </c>
      <c r="AW92" s="42">
        <f t="shared" si="8"/>
        <v>0</v>
      </c>
      <c r="AX92" s="30"/>
      <c r="AY92" s="30"/>
      <c r="AZ92" s="30"/>
    </row>
    <row r="93" spans="1:52" ht="11.25" hidden="1" outlineLevel="1" x14ac:dyDescent="0.25">
      <c r="A93" s="23" t="str">
        <f t="shared" si="7"/>
        <v>1</v>
      </c>
      <c r="B93" s="1" t="s">
        <v>277</v>
      </c>
      <c r="D93" s="1" t="s">
        <v>278</v>
      </c>
      <c r="L93" s="33" t="s">
        <v>279</v>
      </c>
      <c r="M93" s="40" t="s">
        <v>277</v>
      </c>
      <c r="N93" s="35" t="s">
        <v>15</v>
      </c>
      <c r="O93" s="89">
        <v>0</v>
      </c>
      <c r="P93" s="89"/>
      <c r="Q93" s="89"/>
      <c r="R93" s="88">
        <v>0</v>
      </c>
      <c r="S93" s="89">
        <v>0</v>
      </c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8">
        <v>0</v>
      </c>
      <c r="AO93" s="42">
        <f t="shared" si="8"/>
        <v>0</v>
      </c>
      <c r="AP93" s="42">
        <f t="shared" si="8"/>
        <v>0</v>
      </c>
      <c r="AQ93" s="42">
        <f t="shared" si="8"/>
        <v>0</v>
      </c>
      <c r="AR93" s="42">
        <f t="shared" si="8"/>
        <v>0</v>
      </c>
      <c r="AS93" s="42">
        <f t="shared" si="8"/>
        <v>0</v>
      </c>
      <c r="AT93" s="42">
        <f t="shared" si="8"/>
        <v>0</v>
      </c>
      <c r="AU93" s="42">
        <f t="shared" si="8"/>
        <v>0</v>
      </c>
      <c r="AV93" s="42">
        <f t="shared" si="8"/>
        <v>0</v>
      </c>
      <c r="AW93" s="42">
        <f t="shared" si="8"/>
        <v>0</v>
      </c>
      <c r="AX93" s="30"/>
      <c r="AY93" s="30"/>
      <c r="AZ93" s="30"/>
    </row>
    <row r="94" spans="1:52" ht="11.25" hidden="1" outlineLevel="1" x14ac:dyDescent="0.25">
      <c r="A94" s="23" t="str">
        <f t="shared" si="7"/>
        <v>1</v>
      </c>
      <c r="B94" s="1" t="s">
        <v>280</v>
      </c>
      <c r="D94" s="1" t="s">
        <v>281</v>
      </c>
      <c r="L94" s="33" t="s">
        <v>282</v>
      </c>
      <c r="M94" s="34" t="s">
        <v>280</v>
      </c>
      <c r="N94" s="35" t="s">
        <v>15</v>
      </c>
      <c r="O94" s="89"/>
      <c r="P94" s="89"/>
      <c r="Q94" s="89"/>
      <c r="R94" s="88">
        <v>0</v>
      </c>
      <c r="S94" s="89">
        <v>0</v>
      </c>
      <c r="T94" s="89">
        <v>0</v>
      </c>
      <c r="U94" s="89">
        <v>0</v>
      </c>
      <c r="V94" s="89">
        <v>0</v>
      </c>
      <c r="W94" s="89">
        <v>0</v>
      </c>
      <c r="X94" s="89">
        <v>0</v>
      </c>
      <c r="Y94" s="89">
        <v>0</v>
      </c>
      <c r="Z94" s="89">
        <v>0</v>
      </c>
      <c r="AA94" s="89">
        <v>0</v>
      </c>
      <c r="AB94" s="89">
        <v>0</v>
      </c>
      <c r="AC94" s="89">
        <v>0</v>
      </c>
      <c r="AD94" s="89">
        <v>0</v>
      </c>
      <c r="AE94" s="89">
        <v>0</v>
      </c>
      <c r="AF94" s="89">
        <v>0</v>
      </c>
      <c r="AG94" s="89">
        <v>0</v>
      </c>
      <c r="AH94" s="89">
        <v>0</v>
      </c>
      <c r="AI94" s="89">
        <v>0</v>
      </c>
      <c r="AJ94" s="89">
        <v>0</v>
      </c>
      <c r="AK94" s="89">
        <v>0</v>
      </c>
      <c r="AL94" s="89">
        <v>0</v>
      </c>
      <c r="AM94" s="89">
        <v>0</v>
      </c>
      <c r="AN94" s="88">
        <v>0</v>
      </c>
      <c r="AO94" s="42">
        <f t="shared" si="8"/>
        <v>0</v>
      </c>
      <c r="AP94" s="42">
        <f t="shared" si="8"/>
        <v>0</v>
      </c>
      <c r="AQ94" s="42">
        <f t="shared" si="8"/>
        <v>0</v>
      </c>
      <c r="AR94" s="42">
        <f t="shared" si="8"/>
        <v>0</v>
      </c>
      <c r="AS94" s="42">
        <f t="shared" si="8"/>
        <v>0</v>
      </c>
      <c r="AT94" s="42">
        <f t="shared" si="8"/>
        <v>0</v>
      </c>
      <c r="AU94" s="42">
        <f t="shared" si="8"/>
        <v>0</v>
      </c>
      <c r="AV94" s="42">
        <f t="shared" si="8"/>
        <v>0</v>
      </c>
      <c r="AW94" s="42">
        <f t="shared" si="8"/>
        <v>0</v>
      </c>
      <c r="AX94" s="30"/>
      <c r="AY94" s="30"/>
      <c r="AZ94" s="30"/>
    </row>
    <row r="95" spans="1:52" ht="11.25" hidden="1" outlineLevel="1" x14ac:dyDescent="0.25">
      <c r="A95" s="23" t="str">
        <f t="shared" si="7"/>
        <v>1</v>
      </c>
      <c r="B95" s="1" t="s">
        <v>283</v>
      </c>
      <c r="D95" s="1" t="s">
        <v>284</v>
      </c>
      <c r="L95" s="33" t="s">
        <v>285</v>
      </c>
      <c r="M95" s="34" t="s">
        <v>283</v>
      </c>
      <c r="N95" s="35" t="s">
        <v>15</v>
      </c>
      <c r="O95" s="89"/>
      <c r="P95" s="89"/>
      <c r="Q95" s="89"/>
      <c r="R95" s="88">
        <v>0</v>
      </c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8">
        <v>0</v>
      </c>
      <c r="AO95" s="42">
        <f t="shared" si="8"/>
        <v>0</v>
      </c>
      <c r="AP95" s="42">
        <f t="shared" si="8"/>
        <v>0</v>
      </c>
      <c r="AQ95" s="42">
        <f t="shared" si="8"/>
        <v>0</v>
      </c>
      <c r="AR95" s="42">
        <f t="shared" si="8"/>
        <v>0</v>
      </c>
      <c r="AS95" s="42">
        <f t="shared" si="8"/>
        <v>0</v>
      </c>
      <c r="AT95" s="42">
        <f t="shared" si="8"/>
        <v>0</v>
      </c>
      <c r="AU95" s="42">
        <f t="shared" si="8"/>
        <v>0</v>
      </c>
      <c r="AV95" s="42">
        <f t="shared" si="8"/>
        <v>0</v>
      </c>
      <c r="AW95" s="42">
        <f t="shared" si="8"/>
        <v>0</v>
      </c>
      <c r="AX95" s="30"/>
      <c r="AY95" s="30"/>
      <c r="AZ95" s="30"/>
    </row>
    <row r="96" spans="1:52" ht="11.25" hidden="1" outlineLevel="1" x14ac:dyDescent="0.25">
      <c r="A96" s="23" t="str">
        <f t="shared" si="7"/>
        <v>1</v>
      </c>
      <c r="B96" s="1" t="s">
        <v>286</v>
      </c>
      <c r="D96" s="1" t="s">
        <v>287</v>
      </c>
      <c r="L96" s="33" t="s">
        <v>288</v>
      </c>
      <c r="M96" s="34" t="s">
        <v>286</v>
      </c>
      <c r="N96" s="35" t="s">
        <v>15</v>
      </c>
      <c r="O96" s="89"/>
      <c r="P96" s="89"/>
      <c r="Q96" s="89"/>
      <c r="R96" s="88">
        <v>0</v>
      </c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8">
        <v>0</v>
      </c>
      <c r="AO96" s="42">
        <f t="shared" si="8"/>
        <v>0</v>
      </c>
      <c r="AP96" s="42">
        <f t="shared" si="8"/>
        <v>0</v>
      </c>
      <c r="AQ96" s="42">
        <f t="shared" si="8"/>
        <v>0</v>
      </c>
      <c r="AR96" s="42">
        <f t="shared" si="8"/>
        <v>0</v>
      </c>
      <c r="AS96" s="42">
        <f t="shared" si="8"/>
        <v>0</v>
      </c>
      <c r="AT96" s="42">
        <f t="shared" si="8"/>
        <v>0</v>
      </c>
      <c r="AU96" s="42">
        <f t="shared" si="8"/>
        <v>0</v>
      </c>
      <c r="AV96" s="42">
        <f t="shared" si="8"/>
        <v>0</v>
      </c>
      <c r="AW96" s="42">
        <f t="shared" si="8"/>
        <v>0</v>
      </c>
      <c r="AX96" s="30"/>
      <c r="AY96" s="30"/>
      <c r="AZ96" s="30"/>
    </row>
    <row r="97" spans="1:52" ht="11.25" hidden="1" outlineLevel="1" x14ac:dyDescent="0.25">
      <c r="A97" s="23" t="str">
        <f t="shared" si="7"/>
        <v>1</v>
      </c>
      <c r="B97" s="1" t="s">
        <v>289</v>
      </c>
      <c r="D97" s="1" t="s">
        <v>290</v>
      </c>
      <c r="L97" s="33" t="s">
        <v>291</v>
      </c>
      <c r="M97" s="34" t="s">
        <v>289</v>
      </c>
      <c r="N97" s="35" t="s">
        <v>15</v>
      </c>
      <c r="O97" s="88">
        <v>0</v>
      </c>
      <c r="P97" s="88">
        <v>0</v>
      </c>
      <c r="Q97" s="88">
        <v>0</v>
      </c>
      <c r="R97" s="88">
        <v>0</v>
      </c>
      <c r="S97" s="88">
        <v>0</v>
      </c>
      <c r="T97" s="88">
        <v>0</v>
      </c>
      <c r="U97" s="88">
        <v>0</v>
      </c>
      <c r="V97" s="88">
        <v>0</v>
      </c>
      <c r="W97" s="88">
        <v>0</v>
      </c>
      <c r="X97" s="88">
        <v>0</v>
      </c>
      <c r="Y97" s="88">
        <v>0</v>
      </c>
      <c r="Z97" s="88">
        <v>0</v>
      </c>
      <c r="AA97" s="88">
        <v>0</v>
      </c>
      <c r="AB97" s="88">
        <v>0</v>
      </c>
      <c r="AC97" s="88">
        <v>0</v>
      </c>
      <c r="AD97" s="88">
        <v>0</v>
      </c>
      <c r="AE97" s="88">
        <v>0</v>
      </c>
      <c r="AF97" s="88">
        <v>0</v>
      </c>
      <c r="AG97" s="88">
        <v>0</v>
      </c>
      <c r="AH97" s="88">
        <v>0</v>
      </c>
      <c r="AI97" s="88">
        <v>0</v>
      </c>
      <c r="AJ97" s="88">
        <v>0</v>
      </c>
      <c r="AK97" s="88">
        <v>0</v>
      </c>
      <c r="AL97" s="88">
        <v>0</v>
      </c>
      <c r="AM97" s="88">
        <v>0</v>
      </c>
      <c r="AN97" s="88">
        <v>0</v>
      </c>
      <c r="AO97" s="42">
        <f t="shared" si="8"/>
        <v>0</v>
      </c>
      <c r="AP97" s="42">
        <f t="shared" si="8"/>
        <v>0</v>
      </c>
      <c r="AQ97" s="42">
        <f t="shared" si="8"/>
        <v>0</v>
      </c>
      <c r="AR97" s="42">
        <f t="shared" si="8"/>
        <v>0</v>
      </c>
      <c r="AS97" s="42">
        <f t="shared" si="8"/>
        <v>0</v>
      </c>
      <c r="AT97" s="42">
        <f t="shared" si="8"/>
        <v>0</v>
      </c>
      <c r="AU97" s="42">
        <f t="shared" si="8"/>
        <v>0</v>
      </c>
      <c r="AV97" s="42">
        <f t="shared" si="8"/>
        <v>0</v>
      </c>
      <c r="AW97" s="42">
        <f t="shared" si="8"/>
        <v>0</v>
      </c>
      <c r="AX97" s="30"/>
      <c r="AY97" s="30"/>
      <c r="AZ97" s="30"/>
    </row>
    <row r="98" spans="1:52" ht="11.25" hidden="1" outlineLevel="1" x14ac:dyDescent="0.25">
      <c r="A98" s="23" t="str">
        <f t="shared" si="7"/>
        <v>1</v>
      </c>
      <c r="D98" s="1" t="s">
        <v>292</v>
      </c>
      <c r="L98" s="33" t="s">
        <v>293</v>
      </c>
      <c r="M98" s="40" t="s">
        <v>294</v>
      </c>
      <c r="N98" s="35" t="s">
        <v>15</v>
      </c>
      <c r="O98" s="89"/>
      <c r="P98" s="89"/>
      <c r="Q98" s="89"/>
      <c r="R98" s="88">
        <v>0</v>
      </c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89"/>
      <c r="AN98" s="88">
        <v>0</v>
      </c>
      <c r="AO98" s="42">
        <f t="shared" si="8"/>
        <v>0</v>
      </c>
      <c r="AP98" s="42">
        <f t="shared" si="8"/>
        <v>0</v>
      </c>
      <c r="AQ98" s="42">
        <f t="shared" si="8"/>
        <v>0</v>
      </c>
      <c r="AR98" s="42">
        <f t="shared" si="8"/>
        <v>0</v>
      </c>
      <c r="AS98" s="42">
        <f t="shared" si="8"/>
        <v>0</v>
      </c>
      <c r="AT98" s="42">
        <f t="shared" si="8"/>
        <v>0</v>
      </c>
      <c r="AU98" s="42">
        <f t="shared" si="8"/>
        <v>0</v>
      </c>
      <c r="AV98" s="42">
        <f t="shared" si="8"/>
        <v>0</v>
      </c>
      <c r="AW98" s="42">
        <f t="shared" si="8"/>
        <v>0</v>
      </c>
      <c r="AX98" s="30"/>
      <c r="AY98" s="30"/>
      <c r="AZ98" s="30"/>
    </row>
    <row r="99" spans="1:52" ht="11.25" hidden="1" outlineLevel="1" x14ac:dyDescent="0.25">
      <c r="A99" s="23" t="str">
        <f t="shared" si="7"/>
        <v>1</v>
      </c>
      <c r="D99" s="1" t="s">
        <v>295</v>
      </c>
      <c r="L99" s="33" t="s">
        <v>296</v>
      </c>
      <c r="M99" s="40" t="s">
        <v>297</v>
      </c>
      <c r="N99" s="35" t="s">
        <v>15</v>
      </c>
      <c r="O99" s="89"/>
      <c r="P99" s="89"/>
      <c r="Q99" s="89"/>
      <c r="R99" s="88">
        <v>0</v>
      </c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8">
        <v>0</v>
      </c>
      <c r="AO99" s="42">
        <f t="shared" si="8"/>
        <v>0</v>
      </c>
      <c r="AP99" s="42">
        <f t="shared" si="8"/>
        <v>0</v>
      </c>
      <c r="AQ99" s="42">
        <f t="shared" si="8"/>
        <v>0</v>
      </c>
      <c r="AR99" s="42">
        <f t="shared" si="8"/>
        <v>0</v>
      </c>
      <c r="AS99" s="42">
        <f t="shared" si="8"/>
        <v>0</v>
      </c>
      <c r="AT99" s="42">
        <f t="shared" si="8"/>
        <v>0</v>
      </c>
      <c r="AU99" s="42">
        <f t="shared" si="8"/>
        <v>0</v>
      </c>
      <c r="AV99" s="42">
        <f t="shared" si="8"/>
        <v>0</v>
      </c>
      <c r="AW99" s="42">
        <f t="shared" si="8"/>
        <v>0</v>
      </c>
      <c r="AX99" s="30"/>
      <c r="AY99" s="30"/>
      <c r="AZ99" s="30"/>
    </row>
    <row r="100" spans="1:52" ht="22.5" hidden="1" outlineLevel="1" x14ac:dyDescent="0.25">
      <c r="A100" s="23" t="str">
        <f t="shared" si="7"/>
        <v>1</v>
      </c>
      <c r="B100" s="1" t="s">
        <v>298</v>
      </c>
      <c r="D100" s="1" t="s">
        <v>299</v>
      </c>
      <c r="L100" s="33" t="s">
        <v>300</v>
      </c>
      <c r="M100" s="34" t="s">
        <v>301</v>
      </c>
      <c r="N100" s="35" t="s">
        <v>15</v>
      </c>
      <c r="O100" s="89"/>
      <c r="P100" s="89"/>
      <c r="Q100" s="89"/>
      <c r="R100" s="88">
        <v>0</v>
      </c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  <c r="AL100" s="89"/>
      <c r="AM100" s="89"/>
      <c r="AN100" s="88">
        <v>0</v>
      </c>
      <c r="AO100" s="42">
        <f t="shared" si="8"/>
        <v>0</v>
      </c>
      <c r="AP100" s="42">
        <f t="shared" si="8"/>
        <v>0</v>
      </c>
      <c r="AQ100" s="42">
        <f t="shared" si="8"/>
        <v>0</v>
      </c>
      <c r="AR100" s="42">
        <f t="shared" si="8"/>
        <v>0</v>
      </c>
      <c r="AS100" s="42">
        <f t="shared" si="8"/>
        <v>0</v>
      </c>
      <c r="AT100" s="42">
        <f t="shared" si="8"/>
        <v>0</v>
      </c>
      <c r="AU100" s="42">
        <f t="shared" si="8"/>
        <v>0</v>
      </c>
      <c r="AV100" s="42">
        <f t="shared" si="8"/>
        <v>0</v>
      </c>
      <c r="AW100" s="42">
        <f t="shared" si="8"/>
        <v>0</v>
      </c>
      <c r="AX100" s="30"/>
      <c r="AY100" s="30"/>
      <c r="AZ100" s="30"/>
    </row>
    <row r="101" spans="1:52" s="50" customFormat="1" ht="11.25" outlineLevel="1" x14ac:dyDescent="0.25">
      <c r="A101" s="23" t="str">
        <f t="shared" si="7"/>
        <v>1</v>
      </c>
      <c r="B101" s="1" t="s">
        <v>302</v>
      </c>
      <c r="C101" s="1"/>
      <c r="D101" s="1" t="s">
        <v>303</v>
      </c>
      <c r="L101" s="51" t="s">
        <v>304</v>
      </c>
      <c r="M101" s="27" t="s">
        <v>305</v>
      </c>
      <c r="N101" s="53" t="s">
        <v>15</v>
      </c>
      <c r="O101" s="84">
        <v>0</v>
      </c>
      <c r="P101" s="84">
        <v>0</v>
      </c>
      <c r="Q101" s="84">
        <v>0</v>
      </c>
      <c r="R101" s="84">
        <v>0</v>
      </c>
      <c r="S101" s="84">
        <v>0</v>
      </c>
      <c r="T101" s="84">
        <v>0</v>
      </c>
      <c r="U101" s="84">
        <v>0</v>
      </c>
      <c r="V101" s="84">
        <v>0</v>
      </c>
      <c r="W101" s="84">
        <v>0</v>
      </c>
      <c r="X101" s="84">
        <v>0</v>
      </c>
      <c r="Y101" s="84">
        <v>0</v>
      </c>
      <c r="Z101" s="84">
        <v>0</v>
      </c>
      <c r="AA101" s="84">
        <v>0</v>
      </c>
      <c r="AB101" s="84">
        <v>0</v>
      </c>
      <c r="AC101" s="84">
        <v>0</v>
      </c>
      <c r="AD101" s="84">
        <v>0</v>
      </c>
      <c r="AE101" s="84">
        <v>0</v>
      </c>
      <c r="AF101" s="84">
        <v>0</v>
      </c>
      <c r="AG101" s="84">
        <v>0</v>
      </c>
      <c r="AH101" s="84">
        <v>0</v>
      </c>
      <c r="AI101" s="84">
        <v>0</v>
      </c>
      <c r="AJ101" s="84">
        <v>0</v>
      </c>
      <c r="AK101" s="84">
        <v>0</v>
      </c>
      <c r="AL101" s="84">
        <v>0</v>
      </c>
      <c r="AM101" s="84">
        <v>0</v>
      </c>
      <c r="AN101" s="84">
        <v>0</v>
      </c>
      <c r="AO101" s="29">
        <f t="shared" si="8"/>
        <v>0</v>
      </c>
      <c r="AP101" s="29">
        <f t="shared" si="8"/>
        <v>0</v>
      </c>
      <c r="AQ101" s="29">
        <f t="shared" si="8"/>
        <v>0</v>
      </c>
      <c r="AR101" s="29">
        <f t="shared" si="8"/>
        <v>0</v>
      </c>
      <c r="AS101" s="29">
        <f t="shared" si="8"/>
        <v>0</v>
      </c>
      <c r="AT101" s="29">
        <f t="shared" si="8"/>
        <v>0</v>
      </c>
      <c r="AU101" s="29">
        <f t="shared" si="8"/>
        <v>0</v>
      </c>
      <c r="AV101" s="29">
        <f t="shared" si="8"/>
        <v>0</v>
      </c>
      <c r="AW101" s="29">
        <f t="shared" si="8"/>
        <v>0</v>
      </c>
      <c r="AX101" s="30"/>
      <c r="AY101" s="30"/>
      <c r="AZ101" s="30"/>
    </row>
    <row r="102" spans="1:52" s="50" customFormat="1" ht="22.5" outlineLevel="1" x14ac:dyDescent="0.25">
      <c r="A102" s="23" t="str">
        <f t="shared" si="7"/>
        <v>1</v>
      </c>
      <c r="B102" s="1" t="s">
        <v>306</v>
      </c>
      <c r="C102" s="1"/>
      <c r="D102" s="1" t="s">
        <v>307</v>
      </c>
      <c r="L102" s="51" t="s">
        <v>308</v>
      </c>
      <c r="M102" s="27" t="s">
        <v>309</v>
      </c>
      <c r="N102" s="53" t="s">
        <v>15</v>
      </c>
      <c r="O102" s="84">
        <v>0</v>
      </c>
      <c r="P102" s="84">
        <v>0</v>
      </c>
      <c r="Q102" s="84">
        <v>0</v>
      </c>
      <c r="R102" s="84">
        <v>0</v>
      </c>
      <c r="S102" s="84">
        <v>0</v>
      </c>
      <c r="T102" s="84">
        <v>0</v>
      </c>
      <c r="U102" s="84">
        <v>0</v>
      </c>
      <c r="V102" s="84">
        <v>0</v>
      </c>
      <c r="W102" s="84">
        <v>0</v>
      </c>
      <c r="X102" s="84">
        <v>0</v>
      </c>
      <c r="Y102" s="84">
        <v>0</v>
      </c>
      <c r="Z102" s="84">
        <v>0</v>
      </c>
      <c r="AA102" s="84">
        <v>0</v>
      </c>
      <c r="AB102" s="84">
        <v>0</v>
      </c>
      <c r="AC102" s="84">
        <v>0</v>
      </c>
      <c r="AD102" s="84">
        <v>0</v>
      </c>
      <c r="AE102" s="84">
        <v>0</v>
      </c>
      <c r="AF102" s="84">
        <v>0</v>
      </c>
      <c r="AG102" s="84">
        <v>0</v>
      </c>
      <c r="AH102" s="84">
        <v>0</v>
      </c>
      <c r="AI102" s="84">
        <v>0</v>
      </c>
      <c r="AJ102" s="84">
        <v>0</v>
      </c>
      <c r="AK102" s="84">
        <v>0</v>
      </c>
      <c r="AL102" s="84">
        <v>0</v>
      </c>
      <c r="AM102" s="84">
        <v>0</v>
      </c>
      <c r="AN102" s="84">
        <v>0</v>
      </c>
      <c r="AO102" s="29">
        <f t="shared" si="8"/>
        <v>0</v>
      </c>
      <c r="AP102" s="29">
        <f t="shared" si="8"/>
        <v>0</v>
      </c>
      <c r="AQ102" s="29">
        <f t="shared" si="8"/>
        <v>0</v>
      </c>
      <c r="AR102" s="29">
        <f t="shared" si="8"/>
        <v>0</v>
      </c>
      <c r="AS102" s="29">
        <f t="shared" si="8"/>
        <v>0</v>
      </c>
      <c r="AT102" s="29">
        <f t="shared" si="8"/>
        <v>0</v>
      </c>
      <c r="AU102" s="29">
        <f t="shared" si="8"/>
        <v>0</v>
      </c>
      <c r="AV102" s="29">
        <f t="shared" si="8"/>
        <v>0</v>
      </c>
      <c r="AW102" s="29">
        <f t="shared" si="8"/>
        <v>0</v>
      </c>
      <c r="AX102" s="30"/>
      <c r="AY102" s="30"/>
      <c r="AZ102" s="30"/>
    </row>
    <row r="103" spans="1:52" ht="11.25" outlineLevel="1" x14ac:dyDescent="0.25">
      <c r="A103" s="23" t="str">
        <f t="shared" si="7"/>
        <v>1</v>
      </c>
      <c r="D103" s="1" t="s">
        <v>310</v>
      </c>
      <c r="L103" s="33" t="s">
        <v>311</v>
      </c>
      <c r="M103" s="65" t="s">
        <v>312</v>
      </c>
      <c r="N103" s="35" t="s">
        <v>15</v>
      </c>
      <c r="O103" s="89">
        <v>0</v>
      </c>
      <c r="P103" s="89">
        <v>0</v>
      </c>
      <c r="Q103" s="89">
        <v>0</v>
      </c>
      <c r="R103" s="88">
        <v>0</v>
      </c>
      <c r="S103" s="89">
        <v>0</v>
      </c>
      <c r="T103" s="89">
        <v>0</v>
      </c>
      <c r="U103" s="89">
        <v>0</v>
      </c>
      <c r="V103" s="89">
        <v>0</v>
      </c>
      <c r="W103" s="89">
        <v>0</v>
      </c>
      <c r="X103" s="89">
        <v>0</v>
      </c>
      <c r="Y103" s="89">
        <v>0</v>
      </c>
      <c r="Z103" s="89">
        <v>0</v>
      </c>
      <c r="AA103" s="89">
        <v>0</v>
      </c>
      <c r="AB103" s="89">
        <v>0</v>
      </c>
      <c r="AC103" s="89">
        <v>0</v>
      </c>
      <c r="AD103" s="89">
        <v>0</v>
      </c>
      <c r="AE103" s="89">
        <v>0</v>
      </c>
      <c r="AF103" s="89">
        <v>0</v>
      </c>
      <c r="AG103" s="89">
        <v>0</v>
      </c>
      <c r="AH103" s="89">
        <v>0</v>
      </c>
      <c r="AI103" s="89">
        <v>0</v>
      </c>
      <c r="AJ103" s="89">
        <v>0</v>
      </c>
      <c r="AK103" s="89">
        <v>0</v>
      </c>
      <c r="AL103" s="89">
        <v>0</v>
      </c>
      <c r="AM103" s="89">
        <v>0</v>
      </c>
      <c r="AN103" s="88">
        <v>0</v>
      </c>
      <c r="AO103" s="42">
        <f t="shared" si="8"/>
        <v>0</v>
      </c>
      <c r="AP103" s="42">
        <f t="shared" si="8"/>
        <v>0</v>
      </c>
      <c r="AQ103" s="42">
        <f t="shared" si="8"/>
        <v>0</v>
      </c>
      <c r="AR103" s="42">
        <f t="shared" si="8"/>
        <v>0</v>
      </c>
      <c r="AS103" s="42">
        <f t="shared" si="8"/>
        <v>0</v>
      </c>
      <c r="AT103" s="42">
        <f t="shared" si="8"/>
        <v>0</v>
      </c>
      <c r="AU103" s="42">
        <f t="shared" si="8"/>
        <v>0</v>
      </c>
      <c r="AV103" s="42">
        <f t="shared" si="8"/>
        <v>0</v>
      </c>
      <c r="AW103" s="42">
        <f t="shared" si="8"/>
        <v>0</v>
      </c>
      <c r="AX103" s="30"/>
      <c r="AY103" s="30"/>
      <c r="AZ103" s="30"/>
    </row>
    <row r="104" spans="1:52" s="50" customFormat="1" ht="11.25" outlineLevel="1" x14ac:dyDescent="0.25">
      <c r="A104" s="23" t="str">
        <f t="shared" si="7"/>
        <v>1</v>
      </c>
      <c r="B104" s="1" t="s">
        <v>313</v>
      </c>
      <c r="C104" s="1"/>
      <c r="D104" s="1" t="s">
        <v>314</v>
      </c>
      <c r="L104" s="51" t="s">
        <v>315</v>
      </c>
      <c r="M104" s="66" t="s">
        <v>313</v>
      </c>
      <c r="N104" s="28" t="s">
        <v>15</v>
      </c>
      <c r="O104" s="84">
        <v>0</v>
      </c>
      <c r="P104" s="84">
        <v>0</v>
      </c>
      <c r="Q104" s="84">
        <v>0</v>
      </c>
      <c r="R104" s="84">
        <v>0</v>
      </c>
      <c r="S104" s="84">
        <v>0</v>
      </c>
      <c r="T104" s="84">
        <v>0</v>
      </c>
      <c r="U104" s="84">
        <v>0</v>
      </c>
      <c r="V104" s="84">
        <v>0</v>
      </c>
      <c r="W104" s="84">
        <v>0</v>
      </c>
      <c r="X104" s="84">
        <v>0</v>
      </c>
      <c r="Y104" s="84">
        <v>0</v>
      </c>
      <c r="Z104" s="84">
        <v>0</v>
      </c>
      <c r="AA104" s="84">
        <v>0</v>
      </c>
      <c r="AB104" s="84">
        <v>0</v>
      </c>
      <c r="AC104" s="84">
        <v>0</v>
      </c>
      <c r="AD104" s="84">
        <v>0</v>
      </c>
      <c r="AE104" s="84">
        <v>0</v>
      </c>
      <c r="AF104" s="84">
        <v>0</v>
      </c>
      <c r="AG104" s="84">
        <v>0</v>
      </c>
      <c r="AH104" s="84">
        <v>0</v>
      </c>
      <c r="AI104" s="84">
        <v>0</v>
      </c>
      <c r="AJ104" s="84">
        <v>0</v>
      </c>
      <c r="AK104" s="84">
        <v>0</v>
      </c>
      <c r="AL104" s="84">
        <v>0</v>
      </c>
      <c r="AM104" s="84">
        <v>0</v>
      </c>
      <c r="AN104" s="84">
        <v>0</v>
      </c>
      <c r="AO104" s="29">
        <f t="shared" si="8"/>
        <v>0</v>
      </c>
      <c r="AP104" s="29">
        <f t="shared" si="8"/>
        <v>0</v>
      </c>
      <c r="AQ104" s="29">
        <f t="shared" si="8"/>
        <v>0</v>
      </c>
      <c r="AR104" s="29">
        <f t="shared" si="8"/>
        <v>0</v>
      </c>
      <c r="AS104" s="29">
        <f t="shared" si="8"/>
        <v>0</v>
      </c>
      <c r="AT104" s="29">
        <f t="shared" si="8"/>
        <v>0</v>
      </c>
      <c r="AU104" s="29">
        <f t="shared" si="8"/>
        <v>0</v>
      </c>
      <c r="AV104" s="29">
        <f t="shared" si="8"/>
        <v>0</v>
      </c>
      <c r="AW104" s="29">
        <f t="shared" si="8"/>
        <v>0</v>
      </c>
      <c r="AX104" s="30"/>
      <c r="AY104" s="30"/>
      <c r="AZ104" s="30"/>
    </row>
    <row r="105" spans="1:52" ht="11.25" hidden="1" outlineLevel="1" x14ac:dyDescent="0.25">
      <c r="A105" s="23" t="str">
        <f t="shared" si="7"/>
        <v>1</v>
      </c>
      <c r="D105" s="1" t="s">
        <v>316</v>
      </c>
      <c r="L105" s="33" t="s">
        <v>317</v>
      </c>
      <c r="M105" s="34" t="s">
        <v>318</v>
      </c>
      <c r="N105" s="35" t="s">
        <v>15</v>
      </c>
      <c r="O105" s="89">
        <v>0</v>
      </c>
      <c r="P105" s="89">
        <v>0</v>
      </c>
      <c r="Q105" s="89">
        <v>0</v>
      </c>
      <c r="R105" s="88">
        <v>0</v>
      </c>
      <c r="S105" s="89">
        <v>0</v>
      </c>
      <c r="T105" s="89">
        <v>0</v>
      </c>
      <c r="U105" s="89">
        <v>0</v>
      </c>
      <c r="V105" s="89">
        <v>0</v>
      </c>
      <c r="W105" s="89">
        <v>0</v>
      </c>
      <c r="X105" s="89">
        <v>0</v>
      </c>
      <c r="Y105" s="89">
        <v>0</v>
      </c>
      <c r="Z105" s="89">
        <v>0</v>
      </c>
      <c r="AA105" s="89">
        <v>0</v>
      </c>
      <c r="AB105" s="89">
        <v>0</v>
      </c>
      <c r="AC105" s="89">
        <v>0</v>
      </c>
      <c r="AD105" s="89">
        <v>0</v>
      </c>
      <c r="AE105" s="89">
        <v>0</v>
      </c>
      <c r="AF105" s="89">
        <v>0</v>
      </c>
      <c r="AG105" s="89">
        <v>0</v>
      </c>
      <c r="AH105" s="89">
        <v>0</v>
      </c>
      <c r="AI105" s="89">
        <v>0</v>
      </c>
      <c r="AJ105" s="89">
        <v>0</v>
      </c>
      <c r="AK105" s="89">
        <v>0</v>
      </c>
      <c r="AL105" s="89">
        <v>0</v>
      </c>
      <c r="AM105" s="89">
        <v>0</v>
      </c>
      <c r="AN105" s="88">
        <v>0</v>
      </c>
      <c r="AO105" s="42">
        <f t="shared" si="8"/>
        <v>0</v>
      </c>
      <c r="AP105" s="42">
        <f t="shared" si="8"/>
        <v>0</v>
      </c>
      <c r="AQ105" s="42">
        <f t="shared" si="8"/>
        <v>0</v>
      </c>
      <c r="AR105" s="42">
        <f t="shared" si="8"/>
        <v>0</v>
      </c>
      <c r="AS105" s="42">
        <f t="shared" si="8"/>
        <v>0</v>
      </c>
      <c r="AT105" s="42">
        <f t="shared" si="8"/>
        <v>0</v>
      </c>
      <c r="AU105" s="42">
        <f t="shared" si="8"/>
        <v>0</v>
      </c>
      <c r="AV105" s="42">
        <f t="shared" si="8"/>
        <v>0</v>
      </c>
      <c r="AW105" s="42">
        <f t="shared" si="8"/>
        <v>0</v>
      </c>
      <c r="AX105" s="30"/>
      <c r="AY105" s="30"/>
      <c r="AZ105" s="30"/>
    </row>
    <row r="106" spans="1:52" ht="11.25" hidden="1" outlineLevel="1" x14ac:dyDescent="0.25">
      <c r="A106" s="23" t="str">
        <f t="shared" si="7"/>
        <v>1</v>
      </c>
      <c r="D106" s="1" t="s">
        <v>319</v>
      </c>
      <c r="L106" s="33" t="s">
        <v>320</v>
      </c>
      <c r="M106" s="34" t="s">
        <v>321</v>
      </c>
      <c r="N106" s="35" t="s">
        <v>15</v>
      </c>
      <c r="O106" s="89">
        <v>0</v>
      </c>
      <c r="P106" s="89">
        <v>0</v>
      </c>
      <c r="Q106" s="89">
        <v>0</v>
      </c>
      <c r="R106" s="88">
        <v>0</v>
      </c>
      <c r="S106" s="89">
        <v>0</v>
      </c>
      <c r="T106" s="89">
        <v>0</v>
      </c>
      <c r="U106" s="89">
        <v>0</v>
      </c>
      <c r="V106" s="89">
        <v>0</v>
      </c>
      <c r="W106" s="89">
        <v>0</v>
      </c>
      <c r="X106" s="89">
        <v>0</v>
      </c>
      <c r="Y106" s="89">
        <v>0</v>
      </c>
      <c r="Z106" s="89">
        <v>0</v>
      </c>
      <c r="AA106" s="89">
        <v>0</v>
      </c>
      <c r="AB106" s="89">
        <v>0</v>
      </c>
      <c r="AC106" s="89">
        <v>0</v>
      </c>
      <c r="AD106" s="89">
        <v>0</v>
      </c>
      <c r="AE106" s="89">
        <v>0</v>
      </c>
      <c r="AF106" s="89">
        <v>0</v>
      </c>
      <c r="AG106" s="89">
        <v>0</v>
      </c>
      <c r="AH106" s="89">
        <v>0</v>
      </c>
      <c r="AI106" s="89">
        <v>0</v>
      </c>
      <c r="AJ106" s="89">
        <v>0</v>
      </c>
      <c r="AK106" s="89">
        <v>0</v>
      </c>
      <c r="AL106" s="89">
        <v>0</v>
      </c>
      <c r="AM106" s="89">
        <v>0</v>
      </c>
      <c r="AN106" s="88">
        <v>0</v>
      </c>
      <c r="AO106" s="42">
        <f t="shared" si="8"/>
        <v>0</v>
      </c>
      <c r="AP106" s="42">
        <f t="shared" si="8"/>
        <v>0</v>
      </c>
      <c r="AQ106" s="42">
        <f t="shared" si="8"/>
        <v>0</v>
      </c>
      <c r="AR106" s="42">
        <f t="shared" si="8"/>
        <v>0</v>
      </c>
      <c r="AS106" s="42">
        <f t="shared" si="8"/>
        <v>0</v>
      </c>
      <c r="AT106" s="42">
        <f t="shared" si="8"/>
        <v>0</v>
      </c>
      <c r="AU106" s="42">
        <f t="shared" si="8"/>
        <v>0</v>
      </c>
      <c r="AV106" s="42">
        <f t="shared" si="8"/>
        <v>0</v>
      </c>
      <c r="AW106" s="42">
        <f t="shared" si="8"/>
        <v>0</v>
      </c>
      <c r="AX106" s="30"/>
      <c r="AY106" s="30"/>
      <c r="AZ106" s="30"/>
    </row>
    <row r="107" spans="1:52" ht="11.25" hidden="1" outlineLevel="1" x14ac:dyDescent="0.25">
      <c r="A107" s="23" t="str">
        <f t="shared" si="7"/>
        <v>1</v>
      </c>
      <c r="D107" s="1" t="s">
        <v>322</v>
      </c>
      <c r="L107" s="33" t="s">
        <v>323</v>
      </c>
      <c r="M107" s="34" t="s">
        <v>324</v>
      </c>
      <c r="N107" s="35" t="s">
        <v>15</v>
      </c>
      <c r="O107" s="89">
        <v>0</v>
      </c>
      <c r="P107" s="89">
        <v>0</v>
      </c>
      <c r="Q107" s="89">
        <v>0</v>
      </c>
      <c r="R107" s="88">
        <v>0</v>
      </c>
      <c r="S107" s="89">
        <v>0</v>
      </c>
      <c r="T107" s="89">
        <v>0</v>
      </c>
      <c r="U107" s="89">
        <v>0</v>
      </c>
      <c r="V107" s="89">
        <v>0</v>
      </c>
      <c r="W107" s="89">
        <v>0</v>
      </c>
      <c r="X107" s="89">
        <v>0</v>
      </c>
      <c r="Y107" s="89">
        <v>0</v>
      </c>
      <c r="Z107" s="89">
        <v>0</v>
      </c>
      <c r="AA107" s="89">
        <v>0</v>
      </c>
      <c r="AB107" s="89">
        <v>0</v>
      </c>
      <c r="AC107" s="89">
        <v>0</v>
      </c>
      <c r="AD107" s="89">
        <v>0</v>
      </c>
      <c r="AE107" s="89">
        <v>0</v>
      </c>
      <c r="AF107" s="89">
        <v>0</v>
      </c>
      <c r="AG107" s="89">
        <v>0</v>
      </c>
      <c r="AH107" s="89">
        <v>0</v>
      </c>
      <c r="AI107" s="89">
        <v>0</v>
      </c>
      <c r="AJ107" s="89">
        <v>0</v>
      </c>
      <c r="AK107" s="89">
        <v>0</v>
      </c>
      <c r="AL107" s="89">
        <v>0</v>
      </c>
      <c r="AM107" s="89">
        <v>0</v>
      </c>
      <c r="AN107" s="88">
        <v>0</v>
      </c>
      <c r="AO107" s="42">
        <f t="shared" si="8"/>
        <v>0</v>
      </c>
      <c r="AP107" s="42">
        <f t="shared" si="8"/>
        <v>0</v>
      </c>
      <c r="AQ107" s="42">
        <f t="shared" si="8"/>
        <v>0</v>
      </c>
      <c r="AR107" s="42">
        <f t="shared" si="8"/>
        <v>0</v>
      </c>
      <c r="AS107" s="42">
        <f t="shared" si="8"/>
        <v>0</v>
      </c>
      <c r="AT107" s="42">
        <f t="shared" si="8"/>
        <v>0</v>
      </c>
      <c r="AU107" s="42">
        <f t="shared" si="8"/>
        <v>0</v>
      </c>
      <c r="AV107" s="42">
        <f t="shared" si="8"/>
        <v>0</v>
      </c>
      <c r="AW107" s="42">
        <f t="shared" si="8"/>
        <v>0</v>
      </c>
      <c r="AX107" s="30"/>
      <c r="AY107" s="30"/>
      <c r="AZ107" s="30"/>
    </row>
    <row r="108" spans="1:52" ht="22.5" hidden="1" outlineLevel="1" x14ac:dyDescent="0.25">
      <c r="A108" s="23" t="str">
        <f t="shared" si="7"/>
        <v>1</v>
      </c>
      <c r="B108" s="1" t="s">
        <v>325</v>
      </c>
      <c r="D108" s="1" t="s">
        <v>326</v>
      </c>
      <c r="L108" s="33" t="s">
        <v>327</v>
      </c>
      <c r="M108" s="34" t="s">
        <v>328</v>
      </c>
      <c r="N108" s="35" t="s">
        <v>15</v>
      </c>
      <c r="O108" s="89"/>
      <c r="P108" s="89"/>
      <c r="Q108" s="89"/>
      <c r="R108" s="88">
        <v>0</v>
      </c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88">
        <v>0</v>
      </c>
      <c r="AO108" s="42">
        <f t="shared" si="8"/>
        <v>0</v>
      </c>
      <c r="AP108" s="42">
        <f t="shared" si="8"/>
        <v>0</v>
      </c>
      <c r="AQ108" s="42">
        <f t="shared" si="8"/>
        <v>0</v>
      </c>
      <c r="AR108" s="42">
        <f t="shared" si="8"/>
        <v>0</v>
      </c>
      <c r="AS108" s="42">
        <f t="shared" si="8"/>
        <v>0</v>
      </c>
      <c r="AT108" s="42">
        <f t="shared" si="8"/>
        <v>0</v>
      </c>
      <c r="AU108" s="42">
        <f t="shared" si="8"/>
        <v>0</v>
      </c>
      <c r="AV108" s="42">
        <f t="shared" si="8"/>
        <v>0</v>
      </c>
      <c r="AW108" s="42">
        <f t="shared" si="8"/>
        <v>0</v>
      </c>
      <c r="AX108" s="30"/>
      <c r="AY108" s="30"/>
      <c r="AZ108" s="30"/>
    </row>
    <row r="109" spans="1:52" ht="11.25" outlineLevel="1" x14ac:dyDescent="0.25">
      <c r="A109" s="23" t="str">
        <f t="shared" si="7"/>
        <v>1</v>
      </c>
      <c r="B109" s="1" t="s">
        <v>329</v>
      </c>
      <c r="D109" s="1" t="s">
        <v>330</v>
      </c>
      <c r="L109" s="33" t="s">
        <v>331</v>
      </c>
      <c r="M109" s="67" t="s">
        <v>329</v>
      </c>
      <c r="N109" s="35" t="s">
        <v>15</v>
      </c>
      <c r="O109" s="89">
        <v>0</v>
      </c>
      <c r="P109" s="89">
        <v>0</v>
      </c>
      <c r="Q109" s="89">
        <v>0</v>
      </c>
      <c r="R109" s="88">
        <v>0</v>
      </c>
      <c r="S109" s="89">
        <v>0</v>
      </c>
      <c r="T109" s="89">
        <v>0</v>
      </c>
      <c r="U109" s="89"/>
      <c r="V109" s="89"/>
      <c r="W109" s="89"/>
      <c r="X109" s="89"/>
      <c r="Y109" s="89"/>
      <c r="Z109" s="89"/>
      <c r="AA109" s="89"/>
      <c r="AB109" s="89"/>
      <c r="AC109" s="89"/>
      <c r="AD109" s="89">
        <v>0</v>
      </c>
      <c r="AE109" s="89"/>
      <c r="AF109" s="89"/>
      <c r="AG109" s="89"/>
      <c r="AH109" s="89"/>
      <c r="AI109" s="89"/>
      <c r="AJ109" s="89"/>
      <c r="AK109" s="89"/>
      <c r="AL109" s="89"/>
      <c r="AM109" s="89"/>
      <c r="AN109" s="88">
        <v>0</v>
      </c>
      <c r="AO109" s="42">
        <f t="shared" si="8"/>
        <v>0</v>
      </c>
      <c r="AP109" s="42">
        <f t="shared" si="8"/>
        <v>0</v>
      </c>
      <c r="AQ109" s="42">
        <f t="shared" si="8"/>
        <v>0</v>
      </c>
      <c r="AR109" s="42">
        <f t="shared" si="8"/>
        <v>0</v>
      </c>
      <c r="AS109" s="42">
        <f t="shared" si="8"/>
        <v>0</v>
      </c>
      <c r="AT109" s="42">
        <f t="shared" si="8"/>
        <v>0</v>
      </c>
      <c r="AU109" s="42">
        <f t="shared" si="8"/>
        <v>0</v>
      </c>
      <c r="AV109" s="42">
        <f t="shared" si="8"/>
        <v>0</v>
      </c>
      <c r="AW109" s="42">
        <f t="shared" si="8"/>
        <v>0</v>
      </c>
      <c r="AX109" s="30"/>
      <c r="AY109" s="30"/>
      <c r="AZ109" s="30"/>
    </row>
    <row r="110" spans="1:52" s="50" customFormat="1" ht="11.25" outlineLevel="1" x14ac:dyDescent="0.25">
      <c r="A110" s="23" t="str">
        <f t="shared" si="7"/>
        <v>1</v>
      </c>
      <c r="B110" s="1" t="s">
        <v>332</v>
      </c>
      <c r="C110" s="1"/>
      <c r="D110" s="68" t="s">
        <v>333</v>
      </c>
      <c r="L110" s="51" t="s">
        <v>334</v>
      </c>
      <c r="M110" s="69" t="s">
        <v>335</v>
      </c>
      <c r="N110" s="53" t="s">
        <v>15</v>
      </c>
      <c r="O110" s="85">
        <v>77.452424415500005</v>
      </c>
      <c r="P110" s="85">
        <v>0</v>
      </c>
      <c r="Q110" s="85">
        <v>77.452424415500005</v>
      </c>
      <c r="R110" s="84">
        <v>77.452424415500005</v>
      </c>
      <c r="S110" s="85">
        <v>44.749227635700002</v>
      </c>
      <c r="T110" s="85">
        <v>0</v>
      </c>
      <c r="U110" s="85"/>
      <c r="V110" s="85"/>
      <c r="W110" s="85"/>
      <c r="X110" s="85"/>
      <c r="Y110" s="85"/>
      <c r="Z110" s="85"/>
      <c r="AA110" s="85"/>
      <c r="AB110" s="85"/>
      <c r="AC110" s="85"/>
      <c r="AD110" s="85">
        <v>-33.65</v>
      </c>
      <c r="AE110" s="85"/>
      <c r="AF110" s="85"/>
      <c r="AG110" s="85"/>
      <c r="AH110" s="85"/>
      <c r="AI110" s="85"/>
      <c r="AJ110" s="85"/>
      <c r="AK110" s="85"/>
      <c r="AL110" s="85"/>
      <c r="AM110" s="85"/>
      <c r="AN110" s="84">
        <v>-175.19682858873463</v>
      </c>
      <c r="AO110" s="29">
        <f t="shared" si="8"/>
        <v>-100</v>
      </c>
      <c r="AP110" s="29">
        <f t="shared" si="8"/>
        <v>0</v>
      </c>
      <c r="AQ110" s="29">
        <f t="shared" si="8"/>
        <v>0</v>
      </c>
      <c r="AR110" s="29">
        <f t="shared" si="8"/>
        <v>0</v>
      </c>
      <c r="AS110" s="29">
        <f t="shared" si="8"/>
        <v>0</v>
      </c>
      <c r="AT110" s="29">
        <f t="shared" si="8"/>
        <v>0</v>
      </c>
      <c r="AU110" s="29">
        <f t="shared" si="8"/>
        <v>0</v>
      </c>
      <c r="AV110" s="29">
        <f t="shared" si="8"/>
        <v>0</v>
      </c>
      <c r="AW110" s="29">
        <f t="shared" si="8"/>
        <v>0</v>
      </c>
      <c r="AX110" s="39"/>
      <c r="AY110" s="39"/>
      <c r="AZ110" s="39"/>
    </row>
    <row r="111" spans="1:52" ht="11.25" hidden="1" outlineLevel="1" x14ac:dyDescent="0.25">
      <c r="A111" s="23" t="str">
        <f t="shared" si="7"/>
        <v>1</v>
      </c>
      <c r="L111" s="33"/>
      <c r="M111" s="67" t="s">
        <v>336</v>
      </c>
      <c r="N111" s="35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8"/>
      <c r="AL111" s="88"/>
      <c r="AM111" s="88"/>
      <c r="AN111" s="88"/>
      <c r="AO111" s="36"/>
      <c r="AP111" s="36"/>
      <c r="AQ111" s="36"/>
      <c r="AR111" s="36"/>
      <c r="AS111" s="36"/>
      <c r="AT111" s="36"/>
      <c r="AU111" s="36"/>
      <c r="AV111" s="36"/>
      <c r="AW111" s="36"/>
      <c r="AX111" s="56"/>
      <c r="AY111" s="56"/>
      <c r="AZ111" s="56"/>
    </row>
    <row r="112" spans="1:52" ht="22.5" hidden="1" outlineLevel="1" x14ac:dyDescent="0.25">
      <c r="A112" s="23" t="str">
        <f t="shared" si="7"/>
        <v>1</v>
      </c>
      <c r="B112" s="1" t="s">
        <v>303</v>
      </c>
      <c r="D112" s="1" t="s">
        <v>337</v>
      </c>
      <c r="L112" s="33" t="s">
        <v>338</v>
      </c>
      <c r="M112" s="34" t="s">
        <v>339</v>
      </c>
      <c r="N112" s="35" t="s">
        <v>15</v>
      </c>
      <c r="O112" s="89"/>
      <c r="P112" s="89"/>
      <c r="Q112" s="89"/>
      <c r="R112" s="88">
        <v>0</v>
      </c>
      <c r="S112" s="89">
        <v>0</v>
      </c>
      <c r="T112" s="89">
        <v>0</v>
      </c>
      <c r="U112" s="89"/>
      <c r="V112" s="89"/>
      <c r="W112" s="89"/>
      <c r="X112" s="89"/>
      <c r="Y112" s="89"/>
      <c r="Z112" s="89"/>
      <c r="AA112" s="89"/>
      <c r="AB112" s="89"/>
      <c r="AC112" s="89"/>
      <c r="AD112" s="89">
        <v>0</v>
      </c>
      <c r="AE112" s="89"/>
      <c r="AF112" s="89"/>
      <c r="AG112" s="89"/>
      <c r="AH112" s="89"/>
      <c r="AI112" s="89"/>
      <c r="AJ112" s="89"/>
      <c r="AK112" s="89"/>
      <c r="AL112" s="89"/>
      <c r="AM112" s="89"/>
      <c r="AN112" s="88"/>
      <c r="AO112" s="36"/>
      <c r="AP112" s="36"/>
      <c r="AQ112" s="36"/>
      <c r="AR112" s="36"/>
      <c r="AS112" s="36"/>
      <c r="AT112" s="36"/>
      <c r="AU112" s="36"/>
      <c r="AV112" s="36"/>
      <c r="AW112" s="36"/>
      <c r="AX112" s="30"/>
      <c r="AY112" s="30"/>
      <c r="AZ112" s="30"/>
    </row>
    <row r="113" spans="1:52" ht="101.25" hidden="1" outlineLevel="1" x14ac:dyDescent="0.25">
      <c r="A113" s="23" t="str">
        <f t="shared" si="7"/>
        <v>1</v>
      </c>
      <c r="B113" s="1" t="s">
        <v>307</v>
      </c>
      <c r="D113" s="1" t="s">
        <v>340</v>
      </c>
      <c r="L113" s="33" t="s">
        <v>341</v>
      </c>
      <c r="M113" s="34" t="s">
        <v>342</v>
      </c>
      <c r="N113" s="35" t="s">
        <v>15</v>
      </c>
      <c r="O113" s="89"/>
      <c r="P113" s="89"/>
      <c r="Q113" s="89"/>
      <c r="R113" s="88">
        <v>0</v>
      </c>
      <c r="S113" s="89">
        <v>0</v>
      </c>
      <c r="T113" s="89">
        <v>0</v>
      </c>
      <c r="U113" s="89"/>
      <c r="V113" s="89"/>
      <c r="W113" s="89"/>
      <c r="X113" s="89"/>
      <c r="Y113" s="89"/>
      <c r="Z113" s="89"/>
      <c r="AA113" s="89"/>
      <c r="AB113" s="89"/>
      <c r="AC113" s="89"/>
      <c r="AD113" s="89">
        <v>0</v>
      </c>
      <c r="AE113" s="89"/>
      <c r="AF113" s="89"/>
      <c r="AG113" s="89"/>
      <c r="AH113" s="89"/>
      <c r="AI113" s="89"/>
      <c r="AJ113" s="89"/>
      <c r="AK113" s="89"/>
      <c r="AL113" s="89"/>
      <c r="AM113" s="89"/>
      <c r="AN113" s="88"/>
      <c r="AO113" s="36"/>
      <c r="AP113" s="36"/>
      <c r="AQ113" s="36"/>
      <c r="AR113" s="36"/>
      <c r="AS113" s="36"/>
      <c r="AT113" s="36"/>
      <c r="AU113" s="36"/>
      <c r="AV113" s="36"/>
      <c r="AW113" s="36"/>
      <c r="AX113" s="30"/>
      <c r="AY113" s="30"/>
      <c r="AZ113" s="30"/>
    </row>
    <row r="114" spans="1:52" ht="45" outlineLevel="1" x14ac:dyDescent="0.25">
      <c r="A114" s="23" t="str">
        <f t="shared" si="7"/>
        <v>1</v>
      </c>
      <c r="D114" s="1" t="s">
        <v>343</v>
      </c>
      <c r="L114" s="33" t="s">
        <v>344</v>
      </c>
      <c r="M114" s="34" t="s">
        <v>345</v>
      </c>
      <c r="N114" s="35" t="s">
        <v>15</v>
      </c>
      <c r="O114" s="89">
        <v>77.452424415500005</v>
      </c>
      <c r="P114" s="89">
        <v>0</v>
      </c>
      <c r="Q114" s="89">
        <v>77.452424415500005</v>
      </c>
      <c r="R114" s="88">
        <v>77.452424415500005</v>
      </c>
      <c r="S114" s="89">
        <f>S110</f>
        <v>44.749227635700002</v>
      </c>
      <c r="T114" s="89">
        <v>0</v>
      </c>
      <c r="U114" s="89"/>
      <c r="V114" s="89"/>
      <c r="W114" s="89"/>
      <c r="X114" s="89"/>
      <c r="Y114" s="89"/>
      <c r="Z114" s="89"/>
      <c r="AA114" s="89"/>
      <c r="AB114" s="89"/>
      <c r="AC114" s="89"/>
      <c r="AD114" s="89">
        <v>-33.65</v>
      </c>
      <c r="AE114" s="89"/>
      <c r="AF114" s="89"/>
      <c r="AG114" s="89"/>
      <c r="AH114" s="89"/>
      <c r="AI114" s="89"/>
      <c r="AJ114" s="89"/>
      <c r="AK114" s="89"/>
      <c r="AL114" s="89"/>
      <c r="AM114" s="89"/>
      <c r="AN114" s="88"/>
      <c r="AO114" s="36"/>
      <c r="AP114" s="36"/>
      <c r="AQ114" s="36"/>
      <c r="AR114" s="36"/>
      <c r="AS114" s="36"/>
      <c r="AT114" s="36"/>
      <c r="AU114" s="36"/>
      <c r="AV114" s="36"/>
      <c r="AW114" s="36"/>
      <c r="AX114" s="30"/>
      <c r="AY114" s="30"/>
      <c r="AZ114" s="30"/>
    </row>
    <row r="115" spans="1:52" ht="120" hidden="1" outlineLevel="1" x14ac:dyDescent="0.25">
      <c r="A115" s="23" t="str">
        <f t="shared" si="7"/>
        <v>1</v>
      </c>
      <c r="B115" s="1" t="s">
        <v>314</v>
      </c>
      <c r="C115" s="54" t="b">
        <f>D16="Водоотведение"</f>
        <v>1</v>
      </c>
      <c r="D115" s="1" t="s">
        <v>346</v>
      </c>
      <c r="L115" s="33" t="s">
        <v>347</v>
      </c>
      <c r="M115" s="70" t="s">
        <v>348</v>
      </c>
      <c r="N115" s="45" t="s">
        <v>15</v>
      </c>
      <c r="O115" s="89"/>
      <c r="P115" s="89"/>
      <c r="Q115" s="89"/>
      <c r="R115" s="88">
        <v>0</v>
      </c>
      <c r="S115" s="89">
        <v>0</v>
      </c>
      <c r="T115" s="89">
        <v>0</v>
      </c>
      <c r="U115" s="89"/>
      <c r="V115" s="89"/>
      <c r="W115" s="89"/>
      <c r="X115" s="89"/>
      <c r="Y115" s="89"/>
      <c r="Z115" s="89"/>
      <c r="AA115" s="89"/>
      <c r="AB115" s="89"/>
      <c r="AC115" s="89"/>
      <c r="AD115" s="89">
        <v>0</v>
      </c>
      <c r="AE115" s="89"/>
      <c r="AF115" s="89"/>
      <c r="AG115" s="89"/>
      <c r="AH115" s="89"/>
      <c r="AI115" s="89"/>
      <c r="AJ115" s="89"/>
      <c r="AK115" s="89"/>
      <c r="AL115" s="89"/>
      <c r="AM115" s="89"/>
      <c r="AN115" s="88"/>
      <c r="AO115" s="36"/>
      <c r="AP115" s="36"/>
      <c r="AQ115" s="36"/>
      <c r="AR115" s="36"/>
      <c r="AS115" s="36"/>
      <c r="AT115" s="36"/>
      <c r="AU115" s="36"/>
      <c r="AV115" s="36"/>
      <c r="AW115" s="36"/>
      <c r="AX115" s="30"/>
      <c r="AY115" s="30"/>
      <c r="AZ115" s="30"/>
    </row>
    <row r="116" spans="1:52" ht="56.25" hidden="1" outlineLevel="1" x14ac:dyDescent="0.25">
      <c r="A116" s="23" t="str">
        <f t="shared" si="7"/>
        <v>1</v>
      </c>
      <c r="B116" s="1" t="s">
        <v>330</v>
      </c>
      <c r="C116" s="54" t="b">
        <f>D16="Водоотведение"</f>
        <v>1</v>
      </c>
      <c r="D116" s="1" t="s">
        <v>349</v>
      </c>
      <c r="L116" s="33" t="s">
        <v>350</v>
      </c>
      <c r="M116" s="34" t="s">
        <v>351</v>
      </c>
      <c r="N116" s="45" t="s">
        <v>15</v>
      </c>
      <c r="O116" s="89"/>
      <c r="P116" s="89"/>
      <c r="Q116" s="89"/>
      <c r="R116" s="88">
        <v>0</v>
      </c>
      <c r="S116" s="89">
        <v>0</v>
      </c>
      <c r="T116" s="89">
        <v>0</v>
      </c>
      <c r="U116" s="89"/>
      <c r="V116" s="89"/>
      <c r="W116" s="89"/>
      <c r="X116" s="89"/>
      <c r="Y116" s="89"/>
      <c r="Z116" s="89"/>
      <c r="AA116" s="89"/>
      <c r="AB116" s="89"/>
      <c r="AC116" s="89"/>
      <c r="AD116" s="89">
        <v>0</v>
      </c>
      <c r="AE116" s="89"/>
      <c r="AF116" s="89"/>
      <c r="AG116" s="89"/>
      <c r="AH116" s="89"/>
      <c r="AI116" s="89"/>
      <c r="AJ116" s="89"/>
      <c r="AK116" s="89"/>
      <c r="AL116" s="89"/>
      <c r="AM116" s="89"/>
      <c r="AN116" s="88"/>
      <c r="AO116" s="36"/>
      <c r="AP116" s="36"/>
      <c r="AQ116" s="36"/>
      <c r="AR116" s="36"/>
      <c r="AS116" s="36"/>
      <c r="AT116" s="36"/>
      <c r="AU116" s="36"/>
      <c r="AV116" s="36"/>
      <c r="AW116" s="36"/>
      <c r="AX116" s="30"/>
      <c r="AY116" s="30"/>
      <c r="AZ116" s="30"/>
    </row>
    <row r="117" spans="1:52" ht="11.25" hidden="1" outlineLevel="1" x14ac:dyDescent="0.25">
      <c r="A117" s="23" t="str">
        <f t="shared" si="7"/>
        <v>1</v>
      </c>
      <c r="B117" s="1" t="s">
        <v>337</v>
      </c>
      <c r="D117" s="1" t="s">
        <v>352</v>
      </c>
      <c r="L117" s="33" t="s">
        <v>353</v>
      </c>
      <c r="M117" s="34" t="s">
        <v>354</v>
      </c>
      <c r="N117" s="35" t="s">
        <v>15</v>
      </c>
      <c r="O117" s="89"/>
      <c r="P117" s="89"/>
      <c r="Q117" s="89"/>
      <c r="R117" s="88">
        <v>0</v>
      </c>
      <c r="S117" s="89">
        <v>0</v>
      </c>
      <c r="T117" s="89">
        <v>0</v>
      </c>
      <c r="U117" s="89"/>
      <c r="V117" s="89"/>
      <c r="W117" s="89"/>
      <c r="X117" s="89"/>
      <c r="Y117" s="89"/>
      <c r="Z117" s="89"/>
      <c r="AA117" s="89"/>
      <c r="AB117" s="89"/>
      <c r="AC117" s="89"/>
      <c r="AD117" s="89">
        <v>0</v>
      </c>
      <c r="AE117" s="89"/>
      <c r="AF117" s="89"/>
      <c r="AG117" s="89"/>
      <c r="AH117" s="89"/>
      <c r="AI117" s="89"/>
      <c r="AJ117" s="89"/>
      <c r="AK117" s="89"/>
      <c r="AL117" s="89"/>
      <c r="AM117" s="89"/>
      <c r="AN117" s="88"/>
      <c r="AO117" s="36"/>
      <c r="AP117" s="36"/>
      <c r="AQ117" s="36"/>
      <c r="AR117" s="36"/>
      <c r="AS117" s="36"/>
      <c r="AT117" s="36"/>
      <c r="AU117" s="36"/>
      <c r="AV117" s="36"/>
      <c r="AW117" s="36"/>
      <c r="AX117" s="30"/>
      <c r="AY117" s="30"/>
      <c r="AZ117" s="30"/>
    </row>
    <row r="118" spans="1:52" ht="11.25" hidden="1" outlineLevel="1" x14ac:dyDescent="0.25">
      <c r="A118" s="23" t="str">
        <f t="shared" si="7"/>
        <v>1</v>
      </c>
      <c r="B118" s="1" t="s">
        <v>340</v>
      </c>
      <c r="D118" s="1" t="s">
        <v>355</v>
      </c>
      <c r="L118" s="33" t="s">
        <v>356</v>
      </c>
      <c r="M118" s="34" t="s">
        <v>357</v>
      </c>
      <c r="N118" s="35" t="s">
        <v>15</v>
      </c>
      <c r="O118" s="89">
        <v>0</v>
      </c>
      <c r="P118" s="89">
        <v>0</v>
      </c>
      <c r="Q118" s="89">
        <v>0</v>
      </c>
      <c r="R118" s="88">
        <v>0</v>
      </c>
      <c r="S118" s="89">
        <v>0</v>
      </c>
      <c r="T118" s="89">
        <v>0</v>
      </c>
      <c r="U118" s="89">
        <v>0</v>
      </c>
      <c r="V118" s="89">
        <v>0</v>
      </c>
      <c r="W118" s="89">
        <v>0</v>
      </c>
      <c r="X118" s="89">
        <v>0</v>
      </c>
      <c r="Y118" s="89">
        <v>0</v>
      </c>
      <c r="Z118" s="89">
        <v>0</v>
      </c>
      <c r="AA118" s="89">
        <v>0</v>
      </c>
      <c r="AB118" s="89">
        <v>0</v>
      </c>
      <c r="AC118" s="89">
        <v>0</v>
      </c>
      <c r="AD118" s="89">
        <v>0</v>
      </c>
      <c r="AE118" s="89">
        <v>0</v>
      </c>
      <c r="AF118" s="89">
        <v>0</v>
      </c>
      <c r="AG118" s="89">
        <v>0</v>
      </c>
      <c r="AH118" s="89">
        <v>0</v>
      </c>
      <c r="AI118" s="89">
        <v>0</v>
      </c>
      <c r="AJ118" s="89">
        <v>0</v>
      </c>
      <c r="AK118" s="89">
        <v>0</v>
      </c>
      <c r="AL118" s="89">
        <v>0</v>
      </c>
      <c r="AM118" s="89">
        <v>0</v>
      </c>
      <c r="AN118" s="88">
        <v>0</v>
      </c>
      <c r="AO118" s="42">
        <f t="shared" ref="AO118:AW118" si="9">IF(AD118=0,0,(AE118-AD118)/AD118*100)</f>
        <v>0</v>
      </c>
      <c r="AP118" s="42">
        <f t="shared" si="9"/>
        <v>0</v>
      </c>
      <c r="AQ118" s="42">
        <f t="shared" si="9"/>
        <v>0</v>
      </c>
      <c r="AR118" s="42">
        <f t="shared" si="9"/>
        <v>0</v>
      </c>
      <c r="AS118" s="42">
        <f t="shared" si="9"/>
        <v>0</v>
      </c>
      <c r="AT118" s="42">
        <f t="shared" si="9"/>
        <v>0</v>
      </c>
      <c r="AU118" s="42">
        <f t="shared" si="9"/>
        <v>0</v>
      </c>
      <c r="AV118" s="42">
        <f t="shared" si="9"/>
        <v>0</v>
      </c>
      <c r="AW118" s="42">
        <f t="shared" si="9"/>
        <v>0</v>
      </c>
      <c r="AX118" s="30"/>
      <c r="AY118" s="30"/>
      <c r="AZ118" s="30"/>
    </row>
    <row r="119" spans="1:52" ht="30" hidden="1" outlineLevel="1" x14ac:dyDescent="0.25">
      <c r="A119" s="23" t="str">
        <f t="shared" si="7"/>
        <v>1</v>
      </c>
      <c r="B119" s="1" t="s">
        <v>358</v>
      </c>
      <c r="D119" s="1" t="s">
        <v>359</v>
      </c>
      <c r="L119" s="33" t="s">
        <v>360</v>
      </c>
      <c r="M119" s="71" t="s">
        <v>361</v>
      </c>
      <c r="N119" s="35" t="s">
        <v>15</v>
      </c>
      <c r="O119" s="89"/>
      <c r="P119" s="89"/>
      <c r="Q119" s="89"/>
      <c r="R119" s="88">
        <v>0</v>
      </c>
      <c r="S119" s="89">
        <v>0</v>
      </c>
      <c r="T119" s="89">
        <v>0</v>
      </c>
      <c r="U119" s="89"/>
      <c r="V119" s="89"/>
      <c r="W119" s="89"/>
      <c r="X119" s="89"/>
      <c r="Y119" s="89"/>
      <c r="Z119" s="89"/>
      <c r="AA119" s="89"/>
      <c r="AB119" s="89"/>
      <c r="AC119" s="89"/>
      <c r="AD119" s="89">
        <v>0</v>
      </c>
      <c r="AE119" s="89"/>
      <c r="AF119" s="89"/>
      <c r="AG119" s="89"/>
      <c r="AH119" s="89"/>
      <c r="AI119" s="89"/>
      <c r="AJ119" s="89"/>
      <c r="AK119" s="89"/>
      <c r="AL119" s="89"/>
      <c r="AM119" s="89"/>
      <c r="AN119" s="88"/>
      <c r="AO119" s="36"/>
      <c r="AP119" s="36"/>
      <c r="AQ119" s="36"/>
      <c r="AR119" s="36"/>
      <c r="AS119" s="36"/>
      <c r="AT119" s="36"/>
      <c r="AU119" s="36"/>
      <c r="AV119" s="36"/>
      <c r="AW119" s="36"/>
      <c r="AX119" s="30"/>
      <c r="AY119" s="30"/>
      <c r="AZ119" s="30"/>
    </row>
    <row r="120" spans="1:52" ht="22.5" hidden="1" outlineLevel="1" x14ac:dyDescent="0.25">
      <c r="A120" s="23" t="str">
        <f t="shared" si="7"/>
        <v>1</v>
      </c>
      <c r="B120" s="1" t="s">
        <v>362</v>
      </c>
      <c r="D120" s="1" t="s">
        <v>363</v>
      </c>
      <c r="L120" s="33" t="s">
        <v>364</v>
      </c>
      <c r="M120" s="63" t="s">
        <v>365</v>
      </c>
      <c r="N120" s="35" t="s">
        <v>15</v>
      </c>
      <c r="O120" s="89"/>
      <c r="P120" s="89"/>
      <c r="Q120" s="89"/>
      <c r="R120" s="88">
        <v>0</v>
      </c>
      <c r="S120" s="89">
        <v>0</v>
      </c>
      <c r="T120" s="89">
        <v>0</v>
      </c>
      <c r="U120" s="89"/>
      <c r="V120" s="89"/>
      <c r="W120" s="89"/>
      <c r="X120" s="89"/>
      <c r="Y120" s="89"/>
      <c r="Z120" s="89"/>
      <c r="AA120" s="89"/>
      <c r="AB120" s="89"/>
      <c r="AC120" s="89"/>
      <c r="AD120" s="89">
        <v>0</v>
      </c>
      <c r="AE120" s="89"/>
      <c r="AF120" s="89"/>
      <c r="AG120" s="89"/>
      <c r="AH120" s="89"/>
      <c r="AI120" s="89"/>
      <c r="AJ120" s="89"/>
      <c r="AK120" s="89"/>
      <c r="AL120" s="89"/>
      <c r="AM120" s="89"/>
      <c r="AN120" s="88"/>
      <c r="AO120" s="36"/>
      <c r="AP120" s="36"/>
      <c r="AQ120" s="36"/>
      <c r="AR120" s="36"/>
      <c r="AS120" s="36"/>
      <c r="AT120" s="36"/>
      <c r="AU120" s="36"/>
      <c r="AV120" s="36"/>
      <c r="AW120" s="36"/>
      <c r="AX120" s="30"/>
      <c r="AY120" s="30"/>
      <c r="AZ120" s="30"/>
    </row>
    <row r="121" spans="1:52" ht="11.25" hidden="1" outlineLevel="1" x14ac:dyDescent="0.25">
      <c r="A121" s="23" t="str">
        <f t="shared" si="7"/>
        <v>1</v>
      </c>
      <c r="B121" s="1" t="s">
        <v>343</v>
      </c>
      <c r="D121" s="1" t="s">
        <v>366</v>
      </c>
      <c r="L121" s="72" t="s">
        <v>367</v>
      </c>
      <c r="M121" s="64" t="s">
        <v>368</v>
      </c>
      <c r="N121" s="35" t="s">
        <v>15</v>
      </c>
      <c r="O121" s="89"/>
      <c r="P121" s="89"/>
      <c r="Q121" s="89"/>
      <c r="R121" s="88">
        <v>0</v>
      </c>
      <c r="S121" s="89">
        <v>0</v>
      </c>
      <c r="T121" s="89">
        <v>0</v>
      </c>
      <c r="U121" s="89"/>
      <c r="V121" s="89"/>
      <c r="W121" s="89"/>
      <c r="X121" s="89"/>
      <c r="Y121" s="89"/>
      <c r="Z121" s="89"/>
      <c r="AA121" s="89"/>
      <c r="AB121" s="89"/>
      <c r="AC121" s="89"/>
      <c r="AD121" s="89">
        <v>0</v>
      </c>
      <c r="AE121" s="89"/>
      <c r="AF121" s="89"/>
      <c r="AG121" s="89"/>
      <c r="AH121" s="89"/>
      <c r="AI121" s="89"/>
      <c r="AJ121" s="89"/>
      <c r="AK121" s="89"/>
      <c r="AL121" s="89"/>
      <c r="AM121" s="89"/>
      <c r="AN121" s="88"/>
      <c r="AO121" s="36"/>
      <c r="AP121" s="36"/>
      <c r="AQ121" s="36"/>
      <c r="AR121" s="36"/>
      <c r="AS121" s="36"/>
      <c r="AT121" s="36"/>
      <c r="AU121" s="36"/>
      <c r="AV121" s="36"/>
      <c r="AW121" s="36"/>
      <c r="AX121" s="30"/>
      <c r="AY121" s="30"/>
      <c r="AZ121" s="30"/>
    </row>
    <row r="122" spans="1:52" ht="11.25" hidden="1" outlineLevel="1" x14ac:dyDescent="0.25">
      <c r="A122" s="23" t="str">
        <f t="shared" si="7"/>
        <v>1</v>
      </c>
      <c r="B122" s="1" t="s">
        <v>369</v>
      </c>
      <c r="D122" s="1" t="s">
        <v>370</v>
      </c>
      <c r="L122" s="72" t="s">
        <v>371</v>
      </c>
      <c r="M122" s="64" t="s">
        <v>372</v>
      </c>
      <c r="N122" s="35" t="s">
        <v>15</v>
      </c>
      <c r="O122" s="89"/>
      <c r="P122" s="89"/>
      <c r="Q122" s="89"/>
      <c r="R122" s="88">
        <v>0</v>
      </c>
      <c r="S122" s="89">
        <v>0</v>
      </c>
      <c r="T122" s="89">
        <v>0</v>
      </c>
      <c r="U122" s="89"/>
      <c r="V122" s="89"/>
      <c r="W122" s="89"/>
      <c r="X122" s="89"/>
      <c r="Y122" s="89"/>
      <c r="Z122" s="89"/>
      <c r="AA122" s="89"/>
      <c r="AB122" s="89"/>
      <c r="AC122" s="89"/>
      <c r="AD122" s="89">
        <v>0</v>
      </c>
      <c r="AE122" s="89"/>
      <c r="AF122" s="89"/>
      <c r="AG122" s="89"/>
      <c r="AH122" s="89"/>
      <c r="AI122" s="89"/>
      <c r="AJ122" s="89"/>
      <c r="AK122" s="89"/>
      <c r="AL122" s="89"/>
      <c r="AM122" s="89"/>
      <c r="AN122" s="88"/>
      <c r="AO122" s="36"/>
      <c r="AP122" s="36"/>
      <c r="AQ122" s="36"/>
      <c r="AR122" s="36"/>
      <c r="AS122" s="36"/>
      <c r="AT122" s="36"/>
      <c r="AU122" s="36"/>
      <c r="AV122" s="36"/>
      <c r="AW122" s="36"/>
      <c r="AX122" s="30"/>
      <c r="AY122" s="30"/>
      <c r="AZ122" s="30"/>
    </row>
    <row r="123" spans="1:52" s="50" customFormat="1" ht="11.25" hidden="1" outlineLevel="1" x14ac:dyDescent="0.25">
      <c r="A123" s="23" t="str">
        <f t="shared" si="7"/>
        <v>1</v>
      </c>
      <c r="D123" s="50" t="s">
        <v>369</v>
      </c>
      <c r="L123" s="51" t="s">
        <v>373</v>
      </c>
      <c r="M123" s="66" t="s">
        <v>374</v>
      </c>
      <c r="N123" s="53" t="s">
        <v>15</v>
      </c>
      <c r="O123" s="85"/>
      <c r="P123" s="85"/>
      <c r="Q123" s="85"/>
      <c r="R123" s="84">
        <v>0</v>
      </c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5"/>
      <c r="AL123" s="85"/>
      <c r="AM123" s="85"/>
      <c r="AN123" s="84"/>
      <c r="AO123" s="38"/>
      <c r="AP123" s="38"/>
      <c r="AQ123" s="38"/>
      <c r="AR123" s="38"/>
      <c r="AS123" s="38"/>
      <c r="AT123" s="38"/>
      <c r="AU123" s="38"/>
      <c r="AV123" s="38"/>
      <c r="AW123" s="38"/>
      <c r="AX123" s="39"/>
      <c r="AY123" s="39"/>
      <c r="AZ123" s="39"/>
    </row>
    <row r="124" spans="1:52" ht="11.25" hidden="1" outlineLevel="1" x14ac:dyDescent="0.25">
      <c r="A124" s="23" t="str">
        <f t="shared" si="7"/>
        <v>1</v>
      </c>
      <c r="D124" s="1" t="s">
        <v>375</v>
      </c>
      <c r="L124" s="33" t="s">
        <v>376</v>
      </c>
      <c r="M124" s="34" t="s">
        <v>377</v>
      </c>
      <c r="N124" s="35" t="s">
        <v>378</v>
      </c>
      <c r="O124" s="88">
        <v>0</v>
      </c>
      <c r="P124" s="88">
        <v>0</v>
      </c>
      <c r="Q124" s="88">
        <v>0</v>
      </c>
      <c r="R124" s="88">
        <v>0</v>
      </c>
      <c r="S124" s="88">
        <v>0</v>
      </c>
      <c r="T124" s="88">
        <v>0</v>
      </c>
      <c r="U124" s="88">
        <v>0</v>
      </c>
      <c r="V124" s="88">
        <v>0</v>
      </c>
      <c r="W124" s="88">
        <v>0</v>
      </c>
      <c r="X124" s="88">
        <v>0</v>
      </c>
      <c r="Y124" s="88">
        <v>0</v>
      </c>
      <c r="Z124" s="88">
        <v>0</v>
      </c>
      <c r="AA124" s="88">
        <v>0</v>
      </c>
      <c r="AB124" s="88">
        <v>0</v>
      </c>
      <c r="AC124" s="88">
        <v>0</v>
      </c>
      <c r="AD124" s="88">
        <v>0</v>
      </c>
      <c r="AE124" s="88">
        <v>0</v>
      </c>
      <c r="AF124" s="88">
        <v>0</v>
      </c>
      <c r="AG124" s="88">
        <v>0</v>
      </c>
      <c r="AH124" s="88">
        <v>0</v>
      </c>
      <c r="AI124" s="88">
        <v>0</v>
      </c>
      <c r="AJ124" s="88">
        <v>0</v>
      </c>
      <c r="AK124" s="88">
        <v>0</v>
      </c>
      <c r="AL124" s="88">
        <v>0</v>
      </c>
      <c r="AM124" s="88">
        <v>0</v>
      </c>
      <c r="AN124" s="88"/>
      <c r="AO124" s="36"/>
      <c r="AP124" s="36"/>
      <c r="AQ124" s="36"/>
      <c r="AR124" s="36"/>
      <c r="AS124" s="36"/>
      <c r="AT124" s="36"/>
      <c r="AU124" s="36"/>
      <c r="AV124" s="36"/>
      <c r="AW124" s="36"/>
      <c r="AX124" s="30"/>
      <c r="AY124" s="30"/>
      <c r="AZ124" s="30"/>
    </row>
    <row r="125" spans="1:52" s="50" customFormat="1" ht="11.25" outlineLevel="1" x14ac:dyDescent="0.25">
      <c r="A125" s="23" t="str">
        <f t="shared" si="7"/>
        <v>1</v>
      </c>
      <c r="C125" s="1"/>
      <c r="D125" s="1" t="s">
        <v>332</v>
      </c>
      <c r="L125" s="51" t="s">
        <v>379</v>
      </c>
      <c r="M125" s="66" t="s">
        <v>380</v>
      </c>
      <c r="N125" s="28" t="s">
        <v>15</v>
      </c>
      <c r="O125" s="92">
        <v>1347.4725768438</v>
      </c>
      <c r="P125" s="84">
        <v>1431.6921040000002</v>
      </c>
      <c r="Q125" s="84">
        <v>1346.5819559813676</v>
      </c>
      <c r="R125" s="84">
        <v>-85.110148018632572</v>
      </c>
      <c r="S125" s="84">
        <v>1143.0973818548</v>
      </c>
      <c r="T125" s="84">
        <v>140.97999999999999</v>
      </c>
      <c r="U125" s="84">
        <v>0</v>
      </c>
      <c r="V125" s="84">
        <v>0</v>
      </c>
      <c r="W125" s="84">
        <v>0</v>
      </c>
      <c r="X125" s="84">
        <v>0</v>
      </c>
      <c r="Y125" s="84">
        <v>0</v>
      </c>
      <c r="Z125" s="84">
        <v>0</v>
      </c>
      <c r="AA125" s="84">
        <v>0</v>
      </c>
      <c r="AB125" s="84">
        <v>0</v>
      </c>
      <c r="AC125" s="84">
        <v>0</v>
      </c>
      <c r="AD125" s="84">
        <v>1184.8599999999999</v>
      </c>
      <c r="AE125" s="84">
        <v>1213.6205214842998</v>
      </c>
      <c r="AF125" s="84">
        <v>1249.5436889202999</v>
      </c>
      <c r="AG125" s="84">
        <v>1286.5301821123001</v>
      </c>
      <c r="AH125" s="84">
        <v>1273.6648802912</v>
      </c>
      <c r="AI125" s="84">
        <v>1273.6648802912</v>
      </c>
      <c r="AJ125" s="84">
        <v>1273.6648802912</v>
      </c>
      <c r="AK125" s="84">
        <v>1273.6648802912</v>
      </c>
      <c r="AL125" s="84">
        <v>1273.6648802912</v>
      </c>
      <c r="AM125" s="84">
        <v>1273.6648802912</v>
      </c>
      <c r="AN125" s="84">
        <v>3.65346109685209</v>
      </c>
      <c r="AO125" s="29">
        <f t="shared" ref="AO125:AW126" si="10">IF(AD125=0,0,(AE125-AD125)/AD125*100)</f>
        <v>2.4273350002785095</v>
      </c>
      <c r="AP125" s="29">
        <f t="shared" si="10"/>
        <v>2.9600000000053401</v>
      </c>
      <c r="AQ125" s="29">
        <f t="shared" si="10"/>
        <v>2.9599999999967386</v>
      </c>
      <c r="AR125" s="29">
        <f t="shared" si="10"/>
        <v>-0.99999999999821587</v>
      </c>
      <c r="AS125" s="29">
        <f t="shared" si="10"/>
        <v>0</v>
      </c>
      <c r="AT125" s="29">
        <f t="shared" si="10"/>
        <v>0</v>
      </c>
      <c r="AU125" s="29">
        <f t="shared" si="10"/>
        <v>0</v>
      </c>
      <c r="AV125" s="29">
        <f t="shared" si="10"/>
        <v>0</v>
      </c>
      <c r="AW125" s="29">
        <f t="shared" si="10"/>
        <v>0</v>
      </c>
      <c r="AX125" s="30"/>
      <c r="AY125" s="30"/>
      <c r="AZ125" s="30"/>
    </row>
    <row r="126" spans="1:52" s="50" customFormat="1" ht="11.25" outlineLevel="1" x14ac:dyDescent="0.25">
      <c r="A126" s="23" t="str">
        <f t="shared" si="7"/>
        <v>1</v>
      </c>
      <c r="C126" s="1"/>
      <c r="D126" s="1" t="s">
        <v>381</v>
      </c>
      <c r="L126" s="51" t="s">
        <v>382</v>
      </c>
      <c r="M126" s="66" t="s">
        <v>383</v>
      </c>
      <c r="N126" s="53" t="s">
        <v>15</v>
      </c>
      <c r="O126" s="92">
        <v>1424.9250012593</v>
      </c>
      <c r="P126" s="84">
        <v>1431.6921040000002</v>
      </c>
      <c r="Q126" s="84">
        <v>1424.0343803968676</v>
      </c>
      <c r="R126" s="84">
        <v>-7.6577236031325668</v>
      </c>
      <c r="S126" s="84">
        <v>1187.8466094905</v>
      </c>
      <c r="T126" s="84">
        <v>140.97999999999999</v>
      </c>
      <c r="U126" s="84">
        <v>0</v>
      </c>
      <c r="V126" s="84">
        <v>0</v>
      </c>
      <c r="W126" s="84">
        <v>0</v>
      </c>
      <c r="X126" s="84">
        <v>0</v>
      </c>
      <c r="Y126" s="84">
        <v>0</v>
      </c>
      <c r="Z126" s="84">
        <v>0</v>
      </c>
      <c r="AA126" s="84">
        <v>0</v>
      </c>
      <c r="AB126" s="84">
        <v>0</v>
      </c>
      <c r="AC126" s="84">
        <v>0</v>
      </c>
      <c r="AD126" s="84">
        <v>1151.2099999999998</v>
      </c>
      <c r="AE126" s="84">
        <v>1213.6205214842998</v>
      </c>
      <c r="AF126" s="84">
        <v>1249.5436889202999</v>
      </c>
      <c r="AG126" s="84">
        <v>1286.5301821123001</v>
      </c>
      <c r="AH126" s="84">
        <v>1273.6648802912</v>
      </c>
      <c r="AI126" s="84">
        <v>1273.6648802912</v>
      </c>
      <c r="AJ126" s="84">
        <v>1273.6648802912</v>
      </c>
      <c r="AK126" s="84">
        <v>1273.6648802912</v>
      </c>
      <c r="AL126" s="84">
        <v>1273.6648802912</v>
      </c>
      <c r="AM126" s="84">
        <v>1273.6648802912</v>
      </c>
      <c r="AN126" s="84">
        <v>-3.0842879204929181</v>
      </c>
      <c r="AO126" s="29">
        <f t="shared" si="10"/>
        <v>5.4212977201640058</v>
      </c>
      <c r="AP126" s="29">
        <f t="shared" si="10"/>
        <v>2.9600000000053401</v>
      </c>
      <c r="AQ126" s="29">
        <f t="shared" si="10"/>
        <v>2.9599999999967386</v>
      </c>
      <c r="AR126" s="29">
        <f t="shared" si="10"/>
        <v>-0.99999999999821587</v>
      </c>
      <c r="AS126" s="29">
        <f t="shared" si="10"/>
        <v>0</v>
      </c>
      <c r="AT126" s="29">
        <f t="shared" si="10"/>
        <v>0</v>
      </c>
      <c r="AU126" s="29">
        <f t="shared" si="10"/>
        <v>0</v>
      </c>
      <c r="AV126" s="29">
        <f t="shared" si="10"/>
        <v>0</v>
      </c>
      <c r="AW126" s="29">
        <f t="shared" si="10"/>
        <v>0</v>
      </c>
      <c r="AX126" s="30"/>
      <c r="AY126" s="30"/>
      <c r="AZ126" s="30"/>
    </row>
    <row r="127" spans="1:52" ht="15" hidden="1" outlineLevel="1" x14ac:dyDescent="0.25">
      <c r="A127" s="23" t="str">
        <f t="shared" si="7"/>
        <v>1</v>
      </c>
      <c r="C127" s="54" t="b">
        <f>B16="двухставочный"</f>
        <v>0</v>
      </c>
      <c r="D127" s="73" t="s">
        <v>384</v>
      </c>
      <c r="L127" s="72" t="s">
        <v>385</v>
      </c>
      <c r="M127" s="64" t="s">
        <v>386</v>
      </c>
      <c r="N127" s="35" t="s">
        <v>15</v>
      </c>
      <c r="O127" s="89"/>
      <c r="P127" s="89"/>
      <c r="Q127" s="89"/>
      <c r="R127" s="88">
        <v>0</v>
      </c>
      <c r="S127" s="89"/>
      <c r="T127" s="89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89"/>
      <c r="AL127" s="89"/>
      <c r="AM127" s="89"/>
      <c r="AN127" s="88"/>
      <c r="AO127" s="36"/>
      <c r="AP127" s="36"/>
      <c r="AQ127" s="36"/>
      <c r="AR127" s="36"/>
      <c r="AS127" s="36"/>
      <c r="AT127" s="36"/>
      <c r="AU127" s="36"/>
      <c r="AV127" s="36"/>
      <c r="AW127" s="36"/>
      <c r="AX127" s="30"/>
      <c r="AY127" s="30"/>
      <c r="AZ127" s="30"/>
    </row>
    <row r="128" spans="1:52" ht="15" hidden="1" outlineLevel="1" x14ac:dyDescent="0.25">
      <c r="A128" s="23" t="str">
        <f t="shared" si="7"/>
        <v>1</v>
      </c>
      <c r="C128" s="54" t="b">
        <f>B16="двухставочный"</f>
        <v>0</v>
      </c>
      <c r="D128" s="73" t="s">
        <v>387</v>
      </c>
      <c r="L128" s="72" t="s">
        <v>388</v>
      </c>
      <c r="M128" s="64" t="s">
        <v>389</v>
      </c>
      <c r="N128" s="35" t="s">
        <v>15</v>
      </c>
      <c r="O128" s="89"/>
      <c r="P128" s="89"/>
      <c r="Q128" s="89"/>
      <c r="R128" s="88">
        <v>0</v>
      </c>
      <c r="S128" s="89"/>
      <c r="T128" s="89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89"/>
      <c r="AL128" s="89"/>
      <c r="AM128" s="89"/>
      <c r="AN128" s="88"/>
      <c r="AO128" s="36"/>
      <c r="AP128" s="36"/>
      <c r="AQ128" s="36"/>
      <c r="AR128" s="36"/>
      <c r="AS128" s="36"/>
      <c r="AT128" s="36"/>
      <c r="AU128" s="36"/>
      <c r="AV128" s="36"/>
      <c r="AW128" s="36"/>
      <c r="AX128" s="30"/>
      <c r="AY128" s="30"/>
      <c r="AZ128" s="30"/>
    </row>
    <row r="129" spans="1:52" s="50" customFormat="1" ht="11.25" outlineLevel="1" x14ac:dyDescent="0.25">
      <c r="A129" s="23" t="str">
        <f t="shared" si="7"/>
        <v>1</v>
      </c>
      <c r="B129" s="1" t="s">
        <v>390</v>
      </c>
      <c r="C129" s="1"/>
      <c r="D129" s="1" t="s">
        <v>391</v>
      </c>
      <c r="L129" s="51" t="s">
        <v>392</v>
      </c>
      <c r="M129" s="66" t="s">
        <v>393</v>
      </c>
      <c r="N129" s="53" t="s">
        <v>394</v>
      </c>
      <c r="O129" s="93">
        <v>8.5</v>
      </c>
      <c r="P129" s="93">
        <v>7.7169999999999987</v>
      </c>
      <c r="Q129" s="93">
        <v>7.7169999999999987</v>
      </c>
      <c r="R129" s="93">
        <v>0</v>
      </c>
      <c r="S129" s="93">
        <v>8.5</v>
      </c>
      <c r="T129" s="93">
        <v>8.5</v>
      </c>
      <c r="U129" s="93">
        <v>0</v>
      </c>
      <c r="V129" s="93">
        <v>0</v>
      </c>
      <c r="W129" s="93">
        <v>0</v>
      </c>
      <c r="X129" s="93">
        <v>0</v>
      </c>
      <c r="Y129" s="93">
        <v>0</v>
      </c>
      <c r="Z129" s="93">
        <v>0</v>
      </c>
      <c r="AA129" s="93">
        <v>0</v>
      </c>
      <c r="AB129" s="93">
        <v>0</v>
      </c>
      <c r="AC129" s="93">
        <v>0</v>
      </c>
      <c r="AD129" s="93">
        <v>8.5</v>
      </c>
      <c r="AE129" s="93">
        <v>8.5</v>
      </c>
      <c r="AF129" s="93">
        <v>8.5</v>
      </c>
      <c r="AG129" s="93">
        <v>8.5</v>
      </c>
      <c r="AH129" s="93">
        <v>0</v>
      </c>
      <c r="AI129" s="93">
        <v>0</v>
      </c>
      <c r="AJ129" s="93">
        <v>0</v>
      </c>
      <c r="AK129" s="93">
        <v>0</v>
      </c>
      <c r="AL129" s="93">
        <v>0</v>
      </c>
      <c r="AM129" s="93">
        <v>0</v>
      </c>
      <c r="AN129" s="84"/>
      <c r="AO129" s="38"/>
      <c r="AP129" s="38"/>
      <c r="AQ129" s="38"/>
      <c r="AR129" s="38"/>
      <c r="AS129" s="38"/>
      <c r="AT129" s="38"/>
      <c r="AU129" s="38"/>
      <c r="AV129" s="38"/>
      <c r="AW129" s="38"/>
      <c r="AX129" s="30"/>
      <c r="AY129" s="30"/>
      <c r="AZ129" s="30"/>
    </row>
    <row r="130" spans="1:52" ht="15" outlineLevel="1" x14ac:dyDescent="0.25">
      <c r="A130" s="23" t="str">
        <f t="shared" si="7"/>
        <v>1</v>
      </c>
      <c r="B130" s="1" t="s">
        <v>395</v>
      </c>
      <c r="D130" s="1" t="s">
        <v>396</v>
      </c>
      <c r="L130" s="33" t="s">
        <v>397</v>
      </c>
      <c r="M130" s="70" t="s">
        <v>398</v>
      </c>
      <c r="N130" s="35" t="s">
        <v>394</v>
      </c>
      <c r="O130" s="94">
        <v>4.25</v>
      </c>
      <c r="P130" s="94">
        <v>3.7010000000000001</v>
      </c>
      <c r="Q130" s="94">
        <v>3.8584999999999994</v>
      </c>
      <c r="R130" s="87">
        <v>0.15749999999999931</v>
      </c>
      <c r="S130" s="94">
        <v>4.25</v>
      </c>
      <c r="T130" s="94">
        <v>4.25</v>
      </c>
      <c r="U130" s="94">
        <v>0</v>
      </c>
      <c r="V130" s="94">
        <v>0</v>
      </c>
      <c r="W130" s="94">
        <v>0</v>
      </c>
      <c r="X130" s="94">
        <v>0</v>
      </c>
      <c r="Y130" s="94">
        <v>0</v>
      </c>
      <c r="Z130" s="94">
        <v>0</v>
      </c>
      <c r="AA130" s="94">
        <v>0</v>
      </c>
      <c r="AB130" s="94">
        <v>0</v>
      </c>
      <c r="AC130" s="94">
        <v>0</v>
      </c>
      <c r="AD130" s="94">
        <v>4.25</v>
      </c>
      <c r="AE130" s="94">
        <v>4.25</v>
      </c>
      <c r="AF130" s="94">
        <v>4.25</v>
      </c>
      <c r="AG130" s="94">
        <v>4.25</v>
      </c>
      <c r="AH130" s="94">
        <v>0</v>
      </c>
      <c r="AI130" s="94">
        <v>0</v>
      </c>
      <c r="AJ130" s="94">
        <v>0</v>
      </c>
      <c r="AK130" s="94">
        <v>0</v>
      </c>
      <c r="AL130" s="94">
        <v>0</v>
      </c>
      <c r="AM130" s="94">
        <v>0</v>
      </c>
      <c r="AN130" s="88"/>
      <c r="AO130" s="36"/>
      <c r="AP130" s="36"/>
      <c r="AQ130" s="36"/>
      <c r="AR130" s="36"/>
      <c r="AS130" s="36"/>
      <c r="AT130" s="36"/>
      <c r="AU130" s="36"/>
      <c r="AV130" s="36"/>
      <c r="AW130" s="36"/>
      <c r="AX130" s="30"/>
      <c r="AY130" s="30"/>
      <c r="AZ130" s="30"/>
    </row>
    <row r="131" spans="1:52" ht="15" outlineLevel="1" x14ac:dyDescent="0.25">
      <c r="A131" s="23" t="str">
        <f t="shared" si="7"/>
        <v>1</v>
      </c>
      <c r="B131" s="1" t="s">
        <v>399</v>
      </c>
      <c r="D131" s="1" t="s">
        <v>400</v>
      </c>
      <c r="L131" s="33" t="s">
        <v>401</v>
      </c>
      <c r="M131" s="70" t="s">
        <v>402</v>
      </c>
      <c r="N131" s="35" t="s">
        <v>403</v>
      </c>
      <c r="O131" s="95">
        <v>167.63823544229999</v>
      </c>
      <c r="P131" s="95">
        <v>167.64</v>
      </c>
      <c r="Q131" s="95"/>
      <c r="R131" s="88">
        <v>-167.64</v>
      </c>
      <c r="S131" s="95">
        <v>139.74665994009999</v>
      </c>
      <c r="T131" s="95">
        <v>139.74665994009999</v>
      </c>
      <c r="U131" s="95"/>
      <c r="V131" s="95"/>
      <c r="W131" s="95"/>
      <c r="X131" s="95"/>
      <c r="Y131" s="95"/>
      <c r="Z131" s="95"/>
      <c r="AA131" s="95"/>
      <c r="AB131" s="95"/>
      <c r="AC131" s="95"/>
      <c r="AD131" s="95">
        <v>135.435</v>
      </c>
      <c r="AE131" s="95">
        <v>140.68530909809999</v>
      </c>
      <c r="AF131" s="95">
        <v>144.87246066290001</v>
      </c>
      <c r="AG131" s="95">
        <v>149.13781908300001</v>
      </c>
      <c r="AH131" s="95"/>
      <c r="AI131" s="95"/>
      <c r="AJ131" s="95"/>
      <c r="AK131" s="95"/>
      <c r="AL131" s="95"/>
      <c r="AM131" s="95"/>
      <c r="AN131" s="88"/>
      <c r="AO131" s="36"/>
      <c r="AP131" s="36"/>
      <c r="AQ131" s="36"/>
      <c r="AR131" s="36"/>
      <c r="AS131" s="36"/>
      <c r="AT131" s="36"/>
      <c r="AU131" s="36"/>
      <c r="AV131" s="36"/>
      <c r="AW131" s="36"/>
      <c r="AX131" s="30"/>
      <c r="AY131" s="30"/>
      <c r="AZ131" s="30"/>
    </row>
    <row r="132" spans="1:52" ht="15" outlineLevel="1" x14ac:dyDescent="0.25">
      <c r="A132" s="23" t="str">
        <f t="shared" si="7"/>
        <v>1</v>
      </c>
      <c r="B132" s="1" t="s">
        <v>404</v>
      </c>
      <c r="D132" s="1" t="s">
        <v>405</v>
      </c>
      <c r="L132" s="33" t="s">
        <v>406</v>
      </c>
      <c r="M132" s="70" t="s">
        <v>407</v>
      </c>
      <c r="N132" s="35" t="s">
        <v>394</v>
      </c>
      <c r="O132" s="96">
        <v>4.25</v>
      </c>
      <c r="P132" s="96">
        <v>4.0159999999999982</v>
      </c>
      <c r="Q132" s="96">
        <v>3.8584999999999994</v>
      </c>
      <c r="R132" s="87">
        <v>-0.15749999999999886</v>
      </c>
      <c r="S132" s="96">
        <v>4.25</v>
      </c>
      <c r="T132" s="96">
        <v>4.25</v>
      </c>
      <c r="U132" s="96">
        <v>0</v>
      </c>
      <c r="V132" s="96">
        <v>0</v>
      </c>
      <c r="W132" s="96">
        <v>0</v>
      </c>
      <c r="X132" s="96">
        <v>0</v>
      </c>
      <c r="Y132" s="96">
        <v>0</v>
      </c>
      <c r="Z132" s="96">
        <v>0</v>
      </c>
      <c r="AA132" s="96">
        <v>0</v>
      </c>
      <c r="AB132" s="96">
        <v>0</v>
      </c>
      <c r="AC132" s="96">
        <v>0</v>
      </c>
      <c r="AD132" s="96">
        <v>4.25</v>
      </c>
      <c r="AE132" s="96">
        <v>4.25</v>
      </c>
      <c r="AF132" s="96">
        <v>4.25</v>
      </c>
      <c r="AG132" s="96">
        <v>4.25</v>
      </c>
      <c r="AH132" s="96">
        <v>0</v>
      </c>
      <c r="AI132" s="96">
        <v>0</v>
      </c>
      <c r="AJ132" s="96">
        <v>0</v>
      </c>
      <c r="AK132" s="96">
        <v>0</v>
      </c>
      <c r="AL132" s="96">
        <v>0</v>
      </c>
      <c r="AM132" s="96">
        <v>0</v>
      </c>
      <c r="AN132" s="88"/>
      <c r="AO132" s="36"/>
      <c r="AP132" s="36"/>
      <c r="AQ132" s="36"/>
      <c r="AR132" s="36"/>
      <c r="AS132" s="36"/>
      <c r="AT132" s="36"/>
      <c r="AU132" s="36"/>
      <c r="AV132" s="36"/>
      <c r="AW132" s="36"/>
      <c r="AX132" s="30"/>
      <c r="AY132" s="30"/>
      <c r="AZ132" s="30"/>
    </row>
    <row r="133" spans="1:52" ht="15" outlineLevel="1" x14ac:dyDescent="0.25">
      <c r="A133" s="23" t="str">
        <f t="shared" si="7"/>
        <v>1</v>
      </c>
      <c r="B133" s="1" t="s">
        <v>408</v>
      </c>
      <c r="D133" s="1" t="s">
        <v>409</v>
      </c>
      <c r="L133" s="33" t="s">
        <v>410</v>
      </c>
      <c r="M133" s="70" t="s">
        <v>411</v>
      </c>
      <c r="N133" s="35" t="s">
        <v>403</v>
      </c>
      <c r="O133" s="95">
        <v>167.63823544229999</v>
      </c>
      <c r="P133" s="95">
        <v>167.64</v>
      </c>
      <c r="Q133" s="95">
        <v>369.06424268416947</v>
      </c>
      <c r="R133" s="88">
        <v>201.42424268416949</v>
      </c>
      <c r="S133" s="95">
        <v>139.74665994009999</v>
      </c>
      <c r="T133" s="95">
        <v>-106.57489523421764</v>
      </c>
      <c r="U133" s="95">
        <v>0</v>
      </c>
      <c r="V133" s="95">
        <v>0</v>
      </c>
      <c r="W133" s="95">
        <v>0</v>
      </c>
      <c r="X133" s="95">
        <v>0</v>
      </c>
      <c r="Y133" s="95">
        <v>0</v>
      </c>
      <c r="Z133" s="95">
        <v>0</v>
      </c>
      <c r="AA133" s="95">
        <v>0</v>
      </c>
      <c r="AB133" s="95">
        <v>0</v>
      </c>
      <c r="AC133" s="95">
        <v>0</v>
      </c>
      <c r="AD133" s="95">
        <v>135.43794117647053</v>
      </c>
      <c r="AE133" s="95">
        <v>144.87246066290001</v>
      </c>
      <c r="AF133" s="95">
        <v>149.13781908300001</v>
      </c>
      <c r="AG133" s="95">
        <v>153.57516494340001</v>
      </c>
      <c r="AH133" s="95">
        <v>0</v>
      </c>
      <c r="AI133" s="95">
        <v>0</v>
      </c>
      <c r="AJ133" s="95">
        <v>0</v>
      </c>
      <c r="AK133" s="95">
        <v>0</v>
      </c>
      <c r="AL133" s="95">
        <v>0</v>
      </c>
      <c r="AM133" s="95">
        <v>0</v>
      </c>
      <c r="AN133" s="88"/>
      <c r="AO133" s="36"/>
      <c r="AP133" s="36"/>
      <c r="AQ133" s="36"/>
      <c r="AR133" s="36"/>
      <c r="AS133" s="36"/>
      <c r="AT133" s="36"/>
      <c r="AU133" s="36"/>
      <c r="AV133" s="36"/>
      <c r="AW133" s="36"/>
      <c r="AX133" s="30"/>
      <c r="AY133" s="30"/>
      <c r="AZ133" s="30"/>
    </row>
    <row r="134" spans="1:52" ht="11.25" outlineLevel="1" x14ac:dyDescent="0.25">
      <c r="A134" s="23" t="str">
        <f t="shared" si="7"/>
        <v>1</v>
      </c>
      <c r="D134" s="1" t="s">
        <v>412</v>
      </c>
      <c r="L134" s="33" t="s">
        <v>413</v>
      </c>
      <c r="M134" s="34" t="s">
        <v>414</v>
      </c>
      <c r="N134" s="35" t="s">
        <v>378</v>
      </c>
      <c r="O134" s="97">
        <v>100</v>
      </c>
      <c r="P134" s="97">
        <v>100</v>
      </c>
      <c r="Q134" s="97">
        <v>0</v>
      </c>
      <c r="R134" s="88"/>
      <c r="S134" s="97">
        <v>100</v>
      </c>
      <c r="T134" s="97">
        <v>-76.262928416249181</v>
      </c>
      <c r="U134" s="97">
        <v>0</v>
      </c>
      <c r="V134" s="97">
        <v>0</v>
      </c>
      <c r="W134" s="97">
        <v>0</v>
      </c>
      <c r="X134" s="97">
        <v>0</v>
      </c>
      <c r="Y134" s="97">
        <v>0</v>
      </c>
      <c r="Z134" s="97">
        <v>0</v>
      </c>
      <c r="AA134" s="97">
        <v>0</v>
      </c>
      <c r="AB134" s="97">
        <v>0</v>
      </c>
      <c r="AC134" s="97">
        <v>0</v>
      </c>
      <c r="AD134" s="97">
        <v>100.00217165169309</v>
      </c>
      <c r="AE134" s="97">
        <v>102.97625359153906</v>
      </c>
      <c r="AF134" s="97">
        <v>102.94421617509828</v>
      </c>
      <c r="AG134" s="97">
        <v>102.97533240574643</v>
      </c>
      <c r="AH134" s="97">
        <v>0</v>
      </c>
      <c r="AI134" s="97">
        <v>0</v>
      </c>
      <c r="AJ134" s="97">
        <v>0</v>
      </c>
      <c r="AK134" s="97">
        <v>0</v>
      </c>
      <c r="AL134" s="97">
        <v>0</v>
      </c>
      <c r="AM134" s="97">
        <v>0</v>
      </c>
      <c r="AN134" s="88"/>
      <c r="AO134" s="36"/>
      <c r="AP134" s="36"/>
      <c r="AQ134" s="36"/>
      <c r="AR134" s="36"/>
      <c r="AS134" s="36"/>
      <c r="AT134" s="36"/>
      <c r="AU134" s="36"/>
      <c r="AV134" s="36"/>
      <c r="AW134" s="36"/>
      <c r="AX134" s="30"/>
      <c r="AY134" s="30"/>
      <c r="AZ134" s="30"/>
    </row>
    <row r="135" spans="1:52" ht="11.25" outlineLevel="1" x14ac:dyDescent="0.25">
      <c r="A135" s="23" t="str">
        <f t="shared" si="7"/>
        <v>1</v>
      </c>
      <c r="D135" s="1" t="s">
        <v>415</v>
      </c>
      <c r="L135" s="33" t="s">
        <v>416</v>
      </c>
      <c r="M135" s="34" t="s">
        <v>417</v>
      </c>
      <c r="N135" s="35" t="s">
        <v>403</v>
      </c>
      <c r="O135" s="95">
        <v>167.63823544229999</v>
      </c>
      <c r="P135" s="95">
        <v>185.52444006738375</v>
      </c>
      <c r="Q135" s="95">
        <v>184.53212134208474</v>
      </c>
      <c r="R135" s="88">
        <v>-0.99231872529901466</v>
      </c>
      <c r="S135" s="95">
        <v>139.74665994009999</v>
      </c>
      <c r="T135" s="95">
        <v>16.585882352941177</v>
      </c>
      <c r="U135" s="95">
        <v>0</v>
      </c>
      <c r="V135" s="95">
        <v>0</v>
      </c>
      <c r="W135" s="95">
        <v>0</v>
      </c>
      <c r="X135" s="95">
        <v>0</v>
      </c>
      <c r="Y135" s="95">
        <v>0</v>
      </c>
      <c r="Z135" s="95">
        <v>0</v>
      </c>
      <c r="AA135" s="95">
        <v>0</v>
      </c>
      <c r="AB135" s="95">
        <v>0</v>
      </c>
      <c r="AC135" s="95">
        <v>0</v>
      </c>
      <c r="AD135" s="95">
        <v>135.43647058823527</v>
      </c>
      <c r="AE135" s="95">
        <v>142.77888488049999</v>
      </c>
      <c r="AF135" s="95">
        <v>147.00513987299999</v>
      </c>
      <c r="AG135" s="95">
        <v>151.35649201320001</v>
      </c>
      <c r="AH135" s="95">
        <v>0</v>
      </c>
      <c r="AI135" s="95">
        <v>0</v>
      </c>
      <c r="AJ135" s="95">
        <v>0</v>
      </c>
      <c r="AK135" s="95">
        <v>0</v>
      </c>
      <c r="AL135" s="95">
        <v>0</v>
      </c>
      <c r="AM135" s="95">
        <v>0</v>
      </c>
      <c r="AN135" s="88"/>
      <c r="AO135" s="36"/>
      <c r="AP135" s="36"/>
      <c r="AQ135" s="36"/>
      <c r="AR135" s="36"/>
      <c r="AS135" s="36"/>
      <c r="AT135" s="36"/>
      <c r="AU135" s="36"/>
      <c r="AV135" s="36"/>
      <c r="AW135" s="36"/>
      <c r="AX135" s="30"/>
      <c r="AY135" s="30"/>
      <c r="AZ135" s="30"/>
    </row>
    <row r="136" spans="1:52" s="50" customFormat="1" ht="11.25" outlineLevel="1" x14ac:dyDescent="0.25">
      <c r="A136" s="23" t="str">
        <f t="shared" si="7"/>
        <v>1</v>
      </c>
      <c r="C136" s="1"/>
      <c r="D136" s="1" t="s">
        <v>418</v>
      </c>
      <c r="L136" s="51" t="s">
        <v>419</v>
      </c>
      <c r="M136" s="66" t="s">
        <v>420</v>
      </c>
      <c r="N136" s="53" t="s">
        <v>15</v>
      </c>
      <c r="O136" s="92">
        <v>1039.3570597420776</v>
      </c>
      <c r="P136" s="92">
        <v>1126.5044000891539</v>
      </c>
      <c r="Q136" s="92">
        <v>1120.4790407891383</v>
      </c>
      <c r="R136" s="84">
        <v>0</v>
      </c>
      <c r="S136" s="92">
        <v>866.42929162836481</v>
      </c>
      <c r="T136" s="92">
        <v>102.8324705882353</v>
      </c>
      <c r="U136" s="92">
        <v>0</v>
      </c>
      <c r="V136" s="92">
        <v>0</v>
      </c>
      <c r="W136" s="92">
        <v>0</v>
      </c>
      <c r="X136" s="92">
        <v>0</v>
      </c>
      <c r="Y136" s="92">
        <v>0</v>
      </c>
      <c r="Z136" s="92">
        <v>0</v>
      </c>
      <c r="AA136" s="92">
        <v>0</v>
      </c>
      <c r="AB136" s="92">
        <v>0</v>
      </c>
      <c r="AC136" s="92">
        <v>0</v>
      </c>
      <c r="AD136" s="92">
        <v>839.7061176470587</v>
      </c>
      <c r="AE136" s="92">
        <v>885.22908625913647</v>
      </c>
      <c r="AF136" s="92">
        <v>911.43186721245411</v>
      </c>
      <c r="AG136" s="92">
        <v>938.41025048191307</v>
      </c>
      <c r="AH136" s="92">
        <v>0</v>
      </c>
      <c r="AI136" s="92">
        <v>0</v>
      </c>
      <c r="AJ136" s="92">
        <v>0</v>
      </c>
      <c r="AK136" s="92">
        <v>0</v>
      </c>
      <c r="AL136" s="92">
        <v>0</v>
      </c>
      <c r="AM136" s="92">
        <v>0</v>
      </c>
      <c r="AN136" s="84">
        <v>-3.0842879204929288</v>
      </c>
      <c r="AO136" s="29">
        <f>IF(AD136=0,0,(AE136-AD136)/AD136*100)</f>
        <v>5.4212977201640156</v>
      </c>
      <c r="AP136" s="29">
        <f>IF(AE136=0,0,(AF136-AE136)/AE136*100)</f>
        <v>2.9600000000053321</v>
      </c>
      <c r="AQ136" s="29">
        <f>IF(AF136=0,0,(AG136-AF136)/AF136*100)</f>
        <v>2.9599999999967435</v>
      </c>
      <c r="AR136" s="29">
        <f t="shared" ref="AR136:AW136" si="11">IF(AG136=0,0,(AH136-AG136)/AG136*100)</f>
        <v>-100</v>
      </c>
      <c r="AS136" s="29">
        <f t="shared" si="11"/>
        <v>0</v>
      </c>
      <c r="AT136" s="29">
        <f t="shared" si="11"/>
        <v>0</v>
      </c>
      <c r="AU136" s="29">
        <f t="shared" si="11"/>
        <v>0</v>
      </c>
      <c r="AV136" s="29">
        <f t="shared" si="11"/>
        <v>0</v>
      </c>
      <c r="AW136" s="29">
        <f t="shared" si="11"/>
        <v>0</v>
      </c>
      <c r="AX136" s="30"/>
      <c r="AY136" s="30"/>
      <c r="AZ136" s="30"/>
    </row>
    <row r="137" spans="1:52" s="50" customFormat="1" ht="11.25" outlineLevel="1" x14ac:dyDescent="0.25">
      <c r="A137" s="23" t="str">
        <f t="shared" si="7"/>
        <v>1</v>
      </c>
      <c r="B137" s="1" t="s">
        <v>421</v>
      </c>
      <c r="C137" s="1"/>
      <c r="D137" s="1" t="s">
        <v>422</v>
      </c>
      <c r="L137" s="51" t="s">
        <v>423</v>
      </c>
      <c r="M137" s="66" t="s">
        <v>424</v>
      </c>
      <c r="N137" s="53" t="s">
        <v>394</v>
      </c>
      <c r="O137" s="93">
        <v>6.2</v>
      </c>
      <c r="P137" s="93">
        <v>6.0719999999999992</v>
      </c>
      <c r="Q137" s="93">
        <v>6.0719999999999992</v>
      </c>
      <c r="R137" s="93">
        <v>0</v>
      </c>
      <c r="S137" s="93">
        <v>6.2</v>
      </c>
      <c r="T137" s="93">
        <v>6.2</v>
      </c>
      <c r="U137" s="93">
        <v>0</v>
      </c>
      <c r="V137" s="93">
        <v>0</v>
      </c>
      <c r="W137" s="93">
        <v>0</v>
      </c>
      <c r="X137" s="93">
        <v>0</v>
      </c>
      <c r="Y137" s="93">
        <v>0</v>
      </c>
      <c r="Z137" s="93">
        <v>0</v>
      </c>
      <c r="AA137" s="93">
        <v>0</v>
      </c>
      <c r="AB137" s="93">
        <v>0</v>
      </c>
      <c r="AC137" s="93">
        <v>0</v>
      </c>
      <c r="AD137" s="93">
        <v>6.2</v>
      </c>
      <c r="AE137" s="93">
        <v>6.2</v>
      </c>
      <c r="AF137" s="93">
        <v>6.2</v>
      </c>
      <c r="AG137" s="93">
        <v>6.2</v>
      </c>
      <c r="AH137" s="93">
        <v>0</v>
      </c>
      <c r="AI137" s="93">
        <v>0</v>
      </c>
      <c r="AJ137" s="93">
        <v>0</v>
      </c>
      <c r="AK137" s="93">
        <v>0</v>
      </c>
      <c r="AL137" s="93">
        <v>0</v>
      </c>
      <c r="AM137" s="93">
        <v>0</v>
      </c>
      <c r="AN137" s="84"/>
      <c r="AO137" s="38"/>
      <c r="AP137" s="38"/>
      <c r="AQ137" s="38"/>
      <c r="AR137" s="38"/>
      <c r="AS137" s="38"/>
      <c r="AT137" s="38"/>
      <c r="AU137" s="38"/>
      <c r="AV137" s="38"/>
      <c r="AW137" s="38"/>
      <c r="AX137" s="30"/>
      <c r="AY137" s="30"/>
      <c r="AZ137" s="30"/>
    </row>
    <row r="138" spans="1:52" ht="15" outlineLevel="1" x14ac:dyDescent="0.25">
      <c r="A138" s="23" t="str">
        <f t="shared" si="7"/>
        <v>1</v>
      </c>
      <c r="B138" s="1" t="s">
        <v>425</v>
      </c>
      <c r="D138" s="1" t="s">
        <v>426</v>
      </c>
      <c r="L138" s="74" t="s">
        <v>427</v>
      </c>
      <c r="M138" s="70" t="s">
        <v>428</v>
      </c>
      <c r="N138" s="75" t="s">
        <v>394</v>
      </c>
      <c r="O138" s="94">
        <v>3.1</v>
      </c>
      <c r="P138" s="94">
        <v>3.0359999999999996</v>
      </c>
      <c r="Q138" s="94">
        <v>3.0359999999999996</v>
      </c>
      <c r="R138" s="87">
        <v>0</v>
      </c>
      <c r="S138" s="94">
        <v>3.1</v>
      </c>
      <c r="T138" s="94">
        <v>3.1</v>
      </c>
      <c r="U138" s="94">
        <v>0</v>
      </c>
      <c r="V138" s="94">
        <v>0</v>
      </c>
      <c r="W138" s="94">
        <v>0</v>
      </c>
      <c r="X138" s="94">
        <v>0</v>
      </c>
      <c r="Y138" s="94">
        <v>0</v>
      </c>
      <c r="Z138" s="94">
        <v>0</v>
      </c>
      <c r="AA138" s="94">
        <v>0</v>
      </c>
      <c r="AB138" s="94">
        <v>0</v>
      </c>
      <c r="AC138" s="94">
        <v>0</v>
      </c>
      <c r="AD138" s="94">
        <v>3.1</v>
      </c>
      <c r="AE138" s="94">
        <v>3.1</v>
      </c>
      <c r="AF138" s="94">
        <v>3.1</v>
      </c>
      <c r="AG138" s="94">
        <v>3.1</v>
      </c>
      <c r="AH138" s="94">
        <v>0</v>
      </c>
      <c r="AI138" s="94">
        <v>0</v>
      </c>
      <c r="AJ138" s="94">
        <v>0</v>
      </c>
      <c r="AK138" s="94">
        <v>0</v>
      </c>
      <c r="AL138" s="94">
        <v>0</v>
      </c>
      <c r="AM138" s="94">
        <v>0</v>
      </c>
      <c r="AN138" s="88"/>
      <c r="AO138" s="36"/>
      <c r="AP138" s="36"/>
      <c r="AQ138" s="36"/>
      <c r="AR138" s="36"/>
      <c r="AS138" s="36"/>
      <c r="AT138" s="36"/>
      <c r="AU138" s="36"/>
      <c r="AV138" s="36"/>
      <c r="AW138" s="36"/>
      <c r="AX138" s="30"/>
      <c r="AY138" s="30"/>
      <c r="AZ138" s="30"/>
    </row>
    <row r="139" spans="1:52" ht="15" outlineLevel="1" x14ac:dyDescent="0.25">
      <c r="A139" s="23" t="str">
        <f t="shared" si="7"/>
        <v>1</v>
      </c>
      <c r="B139" s="1" t="s">
        <v>429</v>
      </c>
      <c r="D139" s="1" t="s">
        <v>430</v>
      </c>
      <c r="L139" s="74" t="s">
        <v>431</v>
      </c>
      <c r="M139" s="70" t="s">
        <v>432</v>
      </c>
      <c r="N139" s="75" t="s">
        <v>403</v>
      </c>
      <c r="O139" s="95">
        <v>167.63823544229999</v>
      </c>
      <c r="P139" s="95">
        <v>167.64</v>
      </c>
      <c r="Q139" s="95">
        <v>0</v>
      </c>
      <c r="R139" s="88">
        <v>-167.64</v>
      </c>
      <c r="S139" s="95">
        <v>139.74665994009999</v>
      </c>
      <c r="T139" s="95">
        <v>139.74665994009999</v>
      </c>
      <c r="U139" s="95">
        <v>0</v>
      </c>
      <c r="V139" s="95">
        <v>0</v>
      </c>
      <c r="W139" s="95">
        <v>0</v>
      </c>
      <c r="X139" s="95">
        <v>0</v>
      </c>
      <c r="Y139" s="95">
        <v>0</v>
      </c>
      <c r="Z139" s="95">
        <v>0</v>
      </c>
      <c r="AA139" s="95">
        <v>0</v>
      </c>
      <c r="AB139" s="95">
        <v>0</v>
      </c>
      <c r="AC139" s="95">
        <v>0</v>
      </c>
      <c r="AD139" s="95">
        <v>135.435</v>
      </c>
      <c r="AE139" s="95">
        <v>140.68530909809999</v>
      </c>
      <c r="AF139" s="95">
        <v>144.87246066290001</v>
      </c>
      <c r="AG139" s="95">
        <v>149.13781908300001</v>
      </c>
      <c r="AH139" s="95">
        <v>0</v>
      </c>
      <c r="AI139" s="95">
        <v>0</v>
      </c>
      <c r="AJ139" s="95">
        <v>0</v>
      </c>
      <c r="AK139" s="95">
        <v>0</v>
      </c>
      <c r="AL139" s="95">
        <v>0</v>
      </c>
      <c r="AM139" s="95">
        <v>0</v>
      </c>
      <c r="AN139" s="88"/>
      <c r="AO139" s="36"/>
      <c r="AP139" s="36"/>
      <c r="AQ139" s="36"/>
      <c r="AR139" s="36"/>
      <c r="AS139" s="36"/>
      <c r="AT139" s="36"/>
      <c r="AU139" s="36"/>
      <c r="AV139" s="36"/>
      <c r="AW139" s="36"/>
      <c r="AX139" s="30"/>
      <c r="AY139" s="30"/>
      <c r="AZ139" s="30"/>
    </row>
    <row r="140" spans="1:52" ht="15" outlineLevel="1" x14ac:dyDescent="0.25">
      <c r="A140" s="23" t="str">
        <f t="shared" si="7"/>
        <v>1</v>
      </c>
      <c r="B140" s="1" t="s">
        <v>433</v>
      </c>
      <c r="D140" s="1" t="s">
        <v>434</v>
      </c>
      <c r="L140" s="74" t="s">
        <v>435</v>
      </c>
      <c r="M140" s="70" t="s">
        <v>436</v>
      </c>
      <c r="N140" s="75" t="s">
        <v>394</v>
      </c>
      <c r="O140" s="96">
        <v>3.1</v>
      </c>
      <c r="P140" s="96">
        <v>3.0359999999999996</v>
      </c>
      <c r="Q140" s="96">
        <v>3.0359999999999996</v>
      </c>
      <c r="R140" s="87">
        <v>0</v>
      </c>
      <c r="S140" s="96">
        <v>3.1</v>
      </c>
      <c r="T140" s="96">
        <v>3.1</v>
      </c>
      <c r="U140" s="96">
        <v>0</v>
      </c>
      <c r="V140" s="96">
        <v>0</v>
      </c>
      <c r="W140" s="96">
        <v>0</v>
      </c>
      <c r="X140" s="96">
        <v>0</v>
      </c>
      <c r="Y140" s="96">
        <v>0</v>
      </c>
      <c r="Z140" s="96">
        <v>0</v>
      </c>
      <c r="AA140" s="96">
        <v>0</v>
      </c>
      <c r="AB140" s="96">
        <v>0</v>
      </c>
      <c r="AC140" s="96">
        <v>0</v>
      </c>
      <c r="AD140" s="96">
        <v>3.1</v>
      </c>
      <c r="AE140" s="96">
        <v>3.1</v>
      </c>
      <c r="AF140" s="96">
        <v>3.1</v>
      </c>
      <c r="AG140" s="96">
        <v>3.1</v>
      </c>
      <c r="AH140" s="96">
        <v>0</v>
      </c>
      <c r="AI140" s="96">
        <v>0</v>
      </c>
      <c r="AJ140" s="96">
        <v>0</v>
      </c>
      <c r="AK140" s="96">
        <v>0</v>
      </c>
      <c r="AL140" s="96">
        <v>0</v>
      </c>
      <c r="AM140" s="96">
        <v>0</v>
      </c>
      <c r="AN140" s="88"/>
      <c r="AO140" s="36"/>
      <c r="AP140" s="36"/>
      <c r="AQ140" s="36"/>
      <c r="AR140" s="36"/>
      <c r="AS140" s="36"/>
      <c r="AT140" s="36"/>
      <c r="AU140" s="36"/>
      <c r="AV140" s="36"/>
      <c r="AW140" s="36"/>
      <c r="AX140" s="30"/>
      <c r="AY140" s="30"/>
      <c r="AZ140" s="30"/>
    </row>
    <row r="141" spans="1:52" ht="15" outlineLevel="1" x14ac:dyDescent="0.25">
      <c r="A141" s="23" t="str">
        <f t="shared" si="7"/>
        <v>1</v>
      </c>
      <c r="B141" s="1" t="s">
        <v>437</v>
      </c>
      <c r="D141" s="1" t="s">
        <v>438</v>
      </c>
      <c r="L141" s="74" t="s">
        <v>439</v>
      </c>
      <c r="M141" s="70" t="s">
        <v>440</v>
      </c>
      <c r="N141" s="75" t="s">
        <v>403</v>
      </c>
      <c r="O141" s="95">
        <v>167.63823544229999</v>
      </c>
      <c r="P141" s="95">
        <v>167.64</v>
      </c>
      <c r="Q141" s="95">
        <v>369.06424268416947</v>
      </c>
      <c r="R141" s="88">
        <v>201.42424268416949</v>
      </c>
      <c r="S141" s="95">
        <v>139.74665994009999</v>
      </c>
      <c r="T141" s="95">
        <v>-106.57489523421764</v>
      </c>
      <c r="U141" s="95">
        <v>0</v>
      </c>
      <c r="V141" s="95">
        <v>0</v>
      </c>
      <c r="W141" s="95">
        <v>0</v>
      </c>
      <c r="X141" s="95">
        <v>0</v>
      </c>
      <c r="Y141" s="95">
        <v>0</v>
      </c>
      <c r="Z141" s="95">
        <v>0</v>
      </c>
      <c r="AA141" s="95">
        <v>0</v>
      </c>
      <c r="AB141" s="95">
        <v>0</v>
      </c>
      <c r="AC141" s="95">
        <v>0</v>
      </c>
      <c r="AD141" s="95">
        <v>135.43794117647053</v>
      </c>
      <c r="AE141" s="95">
        <v>144.87246066290001</v>
      </c>
      <c r="AF141" s="95">
        <v>149.13781908300001</v>
      </c>
      <c r="AG141" s="95">
        <v>153.57516494340001</v>
      </c>
      <c r="AH141" s="95">
        <v>0</v>
      </c>
      <c r="AI141" s="95">
        <v>0</v>
      </c>
      <c r="AJ141" s="95">
        <v>0</v>
      </c>
      <c r="AK141" s="95">
        <v>0</v>
      </c>
      <c r="AL141" s="95">
        <v>0</v>
      </c>
      <c r="AM141" s="95">
        <v>0</v>
      </c>
      <c r="AN141" s="88"/>
      <c r="AO141" s="36"/>
      <c r="AP141" s="36"/>
      <c r="AQ141" s="36"/>
      <c r="AR141" s="36"/>
      <c r="AS141" s="36"/>
      <c r="AT141" s="36"/>
      <c r="AU141" s="36"/>
      <c r="AV141" s="36"/>
      <c r="AW141" s="36"/>
      <c r="AX141" s="30"/>
      <c r="AY141" s="30"/>
      <c r="AZ141" s="30"/>
    </row>
    <row r="143" spans="1:52" ht="15" customHeight="1" x14ac:dyDescent="0.25">
      <c r="L143" s="76" t="s">
        <v>441</v>
      </c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76"/>
      <c r="AB143" s="76"/>
      <c r="AC143" s="76"/>
      <c r="AD143" s="76"/>
      <c r="AE143" s="76"/>
      <c r="AF143" s="76"/>
      <c r="AG143" s="76"/>
      <c r="AH143" s="76"/>
      <c r="AI143" s="76"/>
      <c r="AJ143" s="76"/>
      <c r="AK143" s="76"/>
      <c r="AL143" s="76"/>
      <c r="AM143" s="76"/>
      <c r="AN143" s="76"/>
      <c r="AO143" s="76"/>
      <c r="AP143" s="76"/>
      <c r="AQ143" s="76"/>
      <c r="AR143" s="76"/>
      <c r="AS143" s="76"/>
      <c r="AT143" s="76"/>
      <c r="AU143" s="76"/>
      <c r="AV143" s="76"/>
      <c r="AW143" s="76"/>
      <c r="AX143" s="76"/>
      <c r="AY143" s="76"/>
      <c r="AZ143" s="76"/>
    </row>
    <row r="144" spans="1:52" ht="15" customHeight="1" x14ac:dyDescent="0.25">
      <c r="K144" s="77"/>
      <c r="L144" s="78"/>
      <c r="M144" s="79"/>
      <c r="N144" s="79"/>
      <c r="O144" s="79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79"/>
      <c r="AA144" s="79"/>
      <c r="AB144" s="79"/>
      <c r="AC144" s="79"/>
      <c r="AD144" s="79"/>
      <c r="AE144" s="79"/>
      <c r="AF144" s="79"/>
      <c r="AG144" s="79"/>
      <c r="AH144" s="79"/>
      <c r="AI144" s="79"/>
      <c r="AJ144" s="79"/>
      <c r="AK144" s="79"/>
      <c r="AL144" s="79"/>
      <c r="AM144" s="79"/>
      <c r="AN144" s="79"/>
      <c r="AO144" s="79"/>
      <c r="AP144" s="79"/>
      <c r="AQ144" s="79"/>
      <c r="AR144" s="79"/>
      <c r="AS144" s="79"/>
      <c r="AT144" s="79"/>
      <c r="AU144" s="79"/>
      <c r="AV144" s="79"/>
      <c r="AW144" s="79"/>
      <c r="AX144" s="79"/>
      <c r="AY144" s="79"/>
      <c r="AZ144" s="79"/>
    </row>
    <row r="145" spans="12:52" ht="15" customHeight="1" x14ac:dyDescent="0.25">
      <c r="L145" s="80" t="s">
        <v>442</v>
      </c>
      <c r="M145" s="81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  <c r="AQ145" s="82"/>
      <c r="AR145" s="82"/>
      <c r="AS145" s="82"/>
      <c r="AT145" s="82"/>
      <c r="AU145" s="82"/>
      <c r="AV145" s="82"/>
      <c r="AW145" s="82"/>
      <c r="AX145" s="82"/>
      <c r="AY145" s="82"/>
      <c r="AZ145" s="83"/>
    </row>
  </sheetData>
  <mergeCells count="11">
    <mergeCell ref="L143:AZ143"/>
    <mergeCell ref="L144:AZ144"/>
    <mergeCell ref="L145:M145"/>
    <mergeCell ref="L12:AD12"/>
    <mergeCell ref="L14:L15"/>
    <mergeCell ref="M14:M15"/>
    <mergeCell ref="N14:N15"/>
    <mergeCell ref="AX14:AX15"/>
    <mergeCell ref="AY14:AY15"/>
    <mergeCell ref="AZ14:AZ15"/>
    <mergeCell ref="AN15:AW15"/>
  </mergeCells>
  <dataValidations count="2">
    <dataValidation type="decimal" allowBlank="1" showErrorMessage="1" errorTitle="Ошибка" error="Допускается ввод только действительных чисел!" sqref="O108:Q123 S44:AM50 O87:Q87 O138:Q141 S98:AM100 O98:Q100 O90:Q90 O92:Q96 S92:AM96 S74:AM75 O74:Q75 T52:AM63 T37:AM41 S90:AM90 S87:AM87 AD64:AE64 S54:S63 O27:Q27 O29:Q35 O21:Q23 S21:AM23 O37:Q40 O25:Q25 T25:AM27 O54:Q63 O52:Q52 S130:AM135 O44:Q50 S52 O18:Q18 S18 S108:AM123 O127:Q128 S127:AM128 O130:Q135 T64 S29:AM35 S27 S37:S40 S25 S138:AM141" xr:uid="{CBBE9C74-98DA-432F-8676-6C7F1B4784A4}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X17:AZ65 AX67:AZ141" xr:uid="{68775350-D7E0-414C-990A-8C169176061D}">
      <formula1>900</formula1>
    </dataValidation>
  </dataValidations>
  <printOptions horizontalCentered="1"/>
  <pageMargins left="0.70866141732283472" right="0.70866141732283472" top="0.74803149606299213" bottom="0.35433070866141736" header="0.31496062992125984" footer="0.31496062992125984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2024-10-28T10:45:03Z</dcterms:modified>
</cp:coreProperties>
</file>